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8C4D16AF-619E-4165-9C43-A1D096926F9C}" xr6:coauthVersionLast="36" xr6:coauthVersionMax="36" xr10:uidLastSave="{00000000-0000-0000-0000-000000000000}"/>
  <workbookProtection workbookAlgorithmName="SHA-512" workbookHashValue="t1MgszOgWbe/X9oSYuf/tlSpMRHIYOlhh0vV4GKGwZUv6qYsJRmTO+Gzo3rHsce6LlrQvu8VsZttOBS3z2A13A==" workbookSaltValue="agC9xa99DE/7fu2NK87Rdw=="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DIAG EXAM" sheetId="14" state="hidden" r:id="rId4"/>
    <sheet name="Eval w Med" sheetId="19" state="hidden" r:id="rId5"/>
    <sheet name="SUBS HOSP 15 - 24" sheetId="15" state="hidden" r:id="rId6"/>
    <sheet name="SUBS HOSP 25 - 34" sheetId="20" state="hidden" r:id="rId7"/>
    <sheet name="SUBS HOSP 35" sheetId="21" state="hidden" r:id="rId8"/>
    <sheet name="DIS LT 30" sheetId="17" state="hidden" r:id="rId9"/>
    <sheet name="DIS 31" sheetId="16" state="hidden" r:id="rId10"/>
    <sheet name="INIT" sheetId="24" state="hidden" r:id="rId11"/>
    <sheet name="EDUC" sheetId="27" state="hidden" r:id="rId12"/>
    <sheet name="GRP PSYCH" sheetId="28" state="hidden" r:id="rId13"/>
    <sheet name="GT ACT" sheetId="29" state="hidden" r:id="rId14"/>
    <sheet name="GT INTR" sheetId="32" state="hidden" r:id="rId15"/>
    <sheet name="GT PG" sheetId="33" state="hidden" r:id="rId16"/>
    <sheet name="INTR PSYCH" sheetId="37" state="hidden" r:id="rId17"/>
    <sheet name="PHP" sheetId="38" state="hidden" r:id="rId18"/>
    <sheet name="PHP PER DIEM" sheetId="39" state="hidden" r:id="rId1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 l="1"/>
  <c r="L32" i="3" l="1"/>
  <c r="K32" i="3"/>
  <c r="J32" i="3"/>
  <c r="G32" i="3"/>
  <c r="F32" i="3"/>
  <c r="E32" i="3"/>
  <c r="L31" i="3"/>
  <c r="K31" i="3"/>
  <c r="J31" i="3"/>
  <c r="G31" i="3"/>
  <c r="F31" i="3"/>
  <c r="E31" i="3"/>
  <c r="L30" i="3"/>
  <c r="K30" i="3"/>
  <c r="J30" i="3"/>
  <c r="G30" i="3"/>
  <c r="F30" i="3"/>
  <c r="E30" i="3"/>
  <c r="L29" i="3"/>
  <c r="K29" i="3"/>
  <c r="J29" i="3"/>
  <c r="G29" i="3"/>
  <c r="F29" i="3"/>
  <c r="E29" i="3"/>
  <c r="L28" i="3"/>
  <c r="K28" i="3"/>
  <c r="J28" i="3"/>
  <c r="G28" i="3"/>
  <c r="F28" i="3"/>
  <c r="E28" i="3"/>
  <c r="L27" i="3"/>
  <c r="K27" i="3"/>
  <c r="J27" i="3"/>
  <c r="G27" i="3"/>
  <c r="F27" i="3"/>
  <c r="E27" i="3"/>
  <c r="L26" i="3"/>
  <c r="K26" i="3"/>
  <c r="J26" i="3"/>
  <c r="G26" i="3"/>
  <c r="F26" i="3"/>
  <c r="E26" i="3"/>
  <c r="L25" i="3"/>
  <c r="K25" i="3"/>
  <c r="J25" i="3"/>
  <c r="G25" i="3"/>
  <c r="F25" i="3"/>
  <c r="E25" i="3"/>
  <c r="L22" i="3"/>
  <c r="K22" i="3"/>
  <c r="J22" i="3"/>
  <c r="G22" i="3"/>
  <c r="F22" i="3"/>
  <c r="E22" i="3"/>
  <c r="L21" i="3"/>
  <c r="K21" i="3"/>
  <c r="J21" i="3"/>
  <c r="G21" i="3"/>
  <c r="F21" i="3"/>
  <c r="E21"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5" i="3"/>
  <c r="K15" i="3"/>
  <c r="J15" i="3"/>
  <c r="G15" i="3"/>
  <c r="F15" i="3"/>
  <c r="E15" i="3"/>
  <c r="L14" i="3"/>
  <c r="K14" i="3"/>
  <c r="J14" i="3"/>
  <c r="G14" i="3"/>
  <c r="F14" i="3"/>
  <c r="E14" i="3"/>
</calcChain>
</file>

<file path=xl/sharedStrings.xml><?xml version="1.0" encoding="utf-8"?>
<sst xmlns="http://schemas.openxmlformats.org/spreadsheetml/2006/main" count="883" uniqueCount="103">
  <si>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</si>
  <si>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</si>
  <si>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</si>
  <si>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</si>
  <si>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</si>
  <si>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</si>
  <si>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</si>
  <si>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</si>
  <si>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</si>
  <si>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</si>
  <si>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</si>
  <si>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</si>
  <si>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</si>
  <si>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per diem</t>
  </si>
  <si>
    <t>PER DIEM</t>
  </si>
  <si>
    <t>Inpatient</t>
  </si>
  <si>
    <t>GROSS CHARGE</t>
  </si>
  <si>
    <t>SERVICE DETAIL</t>
  </si>
  <si>
    <t>MAGELLAN</t>
  </si>
  <si>
    <t>MEDICARE PART B</t>
  </si>
  <si>
    <t>UBH (OPTUM)</t>
  </si>
  <si>
    <t>CONTRACT RATE, ALL SERVICES ARE BUNDLED INTO A PER DIEM RATE</t>
  </si>
  <si>
    <t>CPT 90792</t>
  </si>
  <si>
    <t>SUBSUQ HOSPITAL CARE 25-34 MINUTES</t>
  </si>
  <si>
    <t>CPT 99232</t>
  </si>
  <si>
    <t>DISCHARGE VISIT 31+ MINUTES</t>
  </si>
  <si>
    <t>CPT 99239</t>
  </si>
  <si>
    <t>CPT 99238</t>
  </si>
  <si>
    <t>All services and/or gross charge and/or negotiated rate(s) reflected in this document are as of 1/1/2025.</t>
  </si>
  <si>
    <t>GEISINGER GOLD (MEDICARE ADVANTAGE)</t>
  </si>
  <si>
    <t>HUMANA (MEDICARE ADVANTAGE)</t>
  </si>
  <si>
    <t>HIGHMARK (MEDICARE ADVANTAGE)</t>
  </si>
  <si>
    <t>HIGHMARK BLUE SHIELD</t>
  </si>
  <si>
    <t>MARTINS POINT</t>
  </si>
  <si>
    <t>CASE RATE</t>
  </si>
  <si>
    <t>PSYCHIATRIC DIAG EXAM</t>
  </si>
  <si>
    <t>CPT 90791</t>
  </si>
  <si>
    <t>SUBSUQ HOSPITAL CARE 15-24 MINUTES</t>
  </si>
  <si>
    <t>CPT 99231</t>
  </si>
  <si>
    <t>SUBSUQ HOSPITAL CARE 35+ MINUTES</t>
  </si>
  <si>
    <t>CPT 99233</t>
  </si>
  <si>
    <t>DISCHARGE VISIT 30 MINUTES OR LESS</t>
  </si>
  <si>
    <t>CPT 99223</t>
  </si>
  <si>
    <t>Outpatient</t>
  </si>
  <si>
    <t>No negotiated rate, pays per payer fee schedule. Not offered as an individual service; only available through participation in a Partial Hospitalization Program.  Payor may pay per fee schedule if # of groups per day do not meet PHP minimum requirements.</t>
  </si>
  <si>
    <t>EDUCATION/ TRAINING</t>
  </si>
  <si>
    <t>Rev Code 942, HCPCS G0177</t>
  </si>
  <si>
    <t>No negotiated rate, pays per payer fee schedule. Total gross charge dependent on number of groups attended per day.  Contract rate dependent on meeting PHP minimum requirements per day.  Rate shown is for a qualifying PHP day</t>
  </si>
  <si>
    <t>GROUP PSYCHOTHERAPY</t>
  </si>
  <si>
    <t>other than of a multiple-family group, in a partial hospitalization or intensive outpatient setting, approximately 45 to 50 minutes</t>
  </si>
  <si>
    <t>Rev Code 912, 913, HCPCS G0410</t>
  </si>
  <si>
    <t>GROUP THERAPY</t>
  </si>
  <si>
    <t>ACTIVITY THERAPY</t>
  </si>
  <si>
    <t>Rev Code 915</t>
  </si>
  <si>
    <t>INTRCTV GRP PSYTHRPY</t>
  </si>
  <si>
    <t>INTERACTIVE GROUP PSYCHOTHERAPY</t>
  </si>
  <si>
    <t>in a partial hospitalization or intensive outpatient setting, approximately 45 to 50 minutes</t>
  </si>
  <si>
    <t>Rev Code 912, 913 HCPCS G0411</t>
  </si>
  <si>
    <t>MENTAL HEALTH PARTIAL HOSPITALIZATION</t>
  </si>
  <si>
    <t>treatment, less than 24 hours</t>
  </si>
  <si>
    <t>Rev Code 912, 913 HCPCS H0035</t>
  </si>
  <si>
    <t>PARTIAL HOSPITALIZATION SERVICES</t>
  </si>
  <si>
    <t>less than 24 hours, per diem S0201</t>
  </si>
  <si>
    <t>Rev Code 912, 913 HCPCS S0201</t>
  </si>
  <si>
    <t xml:space="preserve">Instructions:  Please choose your insurance provider from the dropdown menu below.  </t>
  </si>
  <si>
    <t>Total gross charge dependent on number of groups attended per day.  Not applicable billing code for this payer.  No negotiated rate.</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</si>
  <si>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West Chester does not negotiate or control those charges or reimbursement rates.</t>
  </si>
  <si>
    <t>Individual payors listed from the dropdown menu below are the individual payors that may have negotiated rates with Haven Behavioral Hospital of West Chester.  If a service is listed without a payor rate, there is no negotiated or contracted rate for that service for that payor.</t>
  </si>
  <si>
    <t>HAVEN BEHAVIORAL SERVICES OF WEST CHESTER LLC</t>
  </si>
  <si>
    <t>d/b/a Haven Behavioral Hospital of West Chester</t>
  </si>
  <si>
    <t>400 E Marshall Street, West Chester  PA  19380</t>
  </si>
  <si>
    <t>484.835.2050</t>
  </si>
  <si>
    <t>AETNA</t>
  </si>
  <si>
    <t>BLUE CROSS INDEPENDENCE</t>
  </si>
  <si>
    <t>CCBHO (MEDICAID) CHESTER, YORK, ADAMS COUNTIES</t>
  </si>
  <si>
    <t>CIGNA EVERNORTH</t>
  </si>
  <si>
    <t>CIGNA EVERNORTH (MEDICARE ADVANTAGE)</t>
  </si>
  <si>
    <t>GEISINGER HEALTH PLAN</t>
  </si>
  <si>
    <t>HEALTH PARTNERS (MEDICARE ADVANTAGE)</t>
  </si>
  <si>
    <t>KEYSTONE (MEDICARE ADVANTAGE)</t>
  </si>
  <si>
    <t>KEYSTONE 65+ (MEDICARE ADVANTAGE)</t>
  </si>
  <si>
    <t>MAGELLEN BEHAVIORAL HEALTH (MEDICAID) BUCK COUNT</t>
  </si>
  <si>
    <t>MAGELLEN BEHAVIORAL HEALTH (MEDICAID) MONTGOMERY COUNT</t>
  </si>
  <si>
    <t>QUEST BEHAVIORAL</t>
  </si>
  <si>
    <t>UBH (OPTUM) (MEDICARE ADVANTAGE</t>
  </si>
  <si>
    <t>UNITED COMMUNITY (MEDICAID)</t>
  </si>
  <si>
    <t>UPMC HEALTH PLAN (MEDICARE ADVANTAGE)</t>
  </si>
  <si>
    <t>IP PSYCH R&amp;B SEMI-PRIVATE</t>
  </si>
  <si>
    <t>CONTRACT RATE, per diem covers room and board services only.  Additional services billed separately not covered by per diem contract rate</t>
  </si>
  <si>
    <t>Estimated DRG amount for average 15 day stay.  Length of stay and comorbidities will adjust rate.  Rate covers room and board services only</t>
  </si>
  <si>
    <t>Not covered under Medicare Part B</t>
  </si>
  <si>
    <t>Services part of inpatient stay.  Billed separately from room and board services; No negotiated rate.  Payer determines rate.</t>
  </si>
  <si>
    <t>CONTRACT RATE, ALL SERVICES ARE BUNDLED INTO A PER CASE RATE</t>
  </si>
  <si>
    <t xml:space="preserve">Services part of inpatient stay.  Not covered under Part A.  Billed under Medicare Part B  </t>
  </si>
  <si>
    <t xml:space="preserve">Services part of inpatient stay.  Billed under Medicare Part B, pays at Medicare fee schedule rate No negotiated rate.  </t>
  </si>
  <si>
    <t>PSYCHIATRIC DIAG EXM W/MEDICAL SERVICES</t>
  </si>
  <si>
    <t>INITIAL HOSP CARE INPT COMPREHENSIVE LVL</t>
  </si>
  <si>
    <t>per diem contract rate when minimum number of groups for PHP day are met</t>
  </si>
  <si>
    <t>Rev Code 915, HCPCS G0176</t>
  </si>
  <si>
    <t>PROCESS GROUP</t>
  </si>
  <si>
    <t xml:space="preserve">Rev Code 124  </t>
  </si>
  <si>
    <t>Estimated DRG amount for average 15 day stay DRG 880 or 885, average 5 day stay DRG 882 .  Length of stay and comorbidities will adjust rate.  Rate covers room and board services only</t>
  </si>
  <si>
    <t>Rev Code 124 DRG 880, 882 or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</si>
</sst>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0" fillId="4" borderId="0" xfId="0" applyFill="1" applyBorder="1" applyAlignment="1">
      <alignment horizontal="center" wrapText="1"/>
    </xf>
    <xf numFmtId="0" fontId="2" fillId="4" borderId="0" xfId="0" applyFont="1" applyFill="1" applyBorder="1" applyAlignment="1">
      <alignment horizontal="center" wrapText="1"/>
    </xf>
    <xf numFmtId="0" fontId="0" fillId="0" borderId="0" xfId="0" applyFont="1" applyAlignment="1">
      <alignment horizontal="left" vertical="center"/>
    </xf>
    <xf numFmtId="0" fontId="0"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0" fillId="0" borderId="0" xfId="0" applyFill="1"/>
    <xf numFmtId="0" fontId="0" fillId="0" borderId="3" xfId="0" applyFont="1" applyBorder="1" applyAlignment="1">
      <alignment horizontal="center" wrapText="1"/>
    </xf>
    <xf numFmtId="0" fontId="3" fillId="4" borderId="0" xfId="0" applyFont="1" applyFill="1" applyAlignment="1">
      <alignment horizontal="center"/>
    </xf>
    <xf numFmtId="0" fontId="0" fillId="0" borderId="0" xfId="0" applyFont="1" applyAlignment="1">
      <alignment horizontal="left" vertical="center" wrapText="1"/>
    </xf>
    <xf numFmtId="0" fontId="0" fillId="2" borderId="1" xfId="0" applyFont="1" applyFill="1" applyBorder="1" applyAlignment="1" applyProtection="1">
      <alignment horizontal="center"/>
      <protection locked="0"/>
    </xf>
    <xf numFmtId="0" fontId="0" fillId="2" borderId="0" xfId="0"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10</xdr:row>
      <xdr:rowOff>28574</xdr:rowOff>
    </xdr:from>
    <xdr:to>
      <xdr:col>5</xdr:col>
      <xdr:colOff>1419225</xdr:colOff>
      <xdr:row>10</xdr:row>
      <xdr:rowOff>152400</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277100" y="600074"/>
          <a:ext cx="1304925" cy="1238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33"/>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20" t="s">
        <v>28</v>
      </c>
      <c r="B1" s="21"/>
      <c r="C1" s="21"/>
      <c r="D1" s="21"/>
      <c r="E1" s="21"/>
      <c r="F1" s="21"/>
      <c r="G1" s="21"/>
      <c r="H1" s="21"/>
      <c r="I1" s="21"/>
      <c r="J1" s="21"/>
      <c r="K1" s="21"/>
      <c r="L1" s="21"/>
    </row>
    <row r="2" spans="1:12" s="1" customFormat="1" ht="45.75" customHeight="1" x14ac:dyDescent="0.25">
      <c r="A2" s="27" t="s">
        <v>66</v>
      </c>
      <c r="B2" s="27"/>
      <c r="C2" s="27"/>
      <c r="D2" s="27"/>
      <c r="E2" s="27"/>
      <c r="F2" s="27"/>
      <c r="G2" s="27"/>
      <c r="H2" s="27"/>
      <c r="I2" s="27"/>
      <c r="J2" s="27"/>
      <c r="K2" s="27"/>
      <c r="L2" s="27"/>
    </row>
    <row r="3" spans="1:12" s="1" customFormat="1" ht="36.75" customHeight="1" x14ac:dyDescent="0.25">
      <c r="A3" s="27" t="s">
        <v>67</v>
      </c>
      <c r="B3" s="27"/>
      <c r="C3" s="27"/>
      <c r="D3" s="27"/>
      <c r="E3" s="27"/>
      <c r="F3" s="27"/>
      <c r="G3" s="27"/>
      <c r="H3" s="27"/>
      <c r="I3" s="27"/>
      <c r="J3" s="27"/>
      <c r="K3" s="27"/>
      <c r="L3" s="27"/>
    </row>
    <row r="4" spans="1:12" ht="15.75" x14ac:dyDescent="0.25">
      <c r="A4" s="22" t="s">
        <v>64</v>
      </c>
      <c r="B4" s="23"/>
      <c r="C4" s="23"/>
      <c r="D4" s="23"/>
      <c r="E4" s="23"/>
      <c r="F4" s="23"/>
      <c r="G4" s="23"/>
      <c r="H4" s="23"/>
      <c r="I4" s="23"/>
      <c r="J4" s="23"/>
      <c r="K4" s="23"/>
      <c r="L4" s="23"/>
    </row>
    <row r="5" spans="1:12" x14ac:dyDescent="0.25">
      <c r="A5" s="1"/>
    </row>
    <row r="6" spans="1:12" ht="15.75" x14ac:dyDescent="0.25">
      <c r="A6" s="26" t="s">
        <v>68</v>
      </c>
      <c r="B6" s="26"/>
      <c r="C6" s="26"/>
      <c r="D6" s="26"/>
      <c r="E6" s="26"/>
      <c r="F6" s="26"/>
      <c r="G6" s="26"/>
      <c r="H6" s="26"/>
      <c r="I6" s="26"/>
      <c r="J6" s="26"/>
      <c r="K6" s="26"/>
      <c r="L6" s="26"/>
    </row>
    <row r="7" spans="1:12" ht="15.75" x14ac:dyDescent="0.25">
      <c r="A7" s="26" t="s">
        <v>69</v>
      </c>
      <c r="B7" s="26"/>
      <c r="C7" s="26"/>
      <c r="D7" s="26"/>
      <c r="E7" s="26"/>
      <c r="F7" s="26"/>
      <c r="G7" s="26"/>
      <c r="H7" s="26"/>
      <c r="I7" s="26"/>
      <c r="J7" s="26"/>
      <c r="K7" s="26"/>
      <c r="L7" s="26"/>
    </row>
    <row r="8" spans="1:12" ht="15.75" x14ac:dyDescent="0.25">
      <c r="A8" s="26" t="s">
        <v>70</v>
      </c>
      <c r="B8" s="26"/>
      <c r="C8" s="26"/>
      <c r="D8" s="26"/>
      <c r="E8" s="26"/>
      <c r="F8" s="26"/>
      <c r="G8" s="26"/>
      <c r="H8" s="26"/>
      <c r="I8" s="26"/>
      <c r="J8" s="26"/>
      <c r="K8" s="26"/>
      <c r="L8" s="26"/>
    </row>
    <row r="9" spans="1:12" ht="15.75" x14ac:dyDescent="0.25">
      <c r="A9" s="26" t="s">
        <v>71</v>
      </c>
      <c r="B9" s="26"/>
      <c r="C9" s="26"/>
      <c r="D9" s="26"/>
      <c r="E9" s="26"/>
      <c r="F9" s="26"/>
      <c r="G9" s="26"/>
      <c r="H9" s="26"/>
      <c r="I9" s="26"/>
      <c r="J9" s="26"/>
      <c r="K9" s="26"/>
      <c r="L9" s="26"/>
    </row>
    <row r="11" spans="1:12" x14ac:dyDescent="0.25">
      <c r="A11" s="1"/>
      <c r="B11" s="7" t="s">
        <v>0</v>
      </c>
      <c r="C11" s="28" t="s">
        <v>72</v>
      </c>
      <c r="D11" s="29"/>
      <c r="E11" s="29"/>
      <c r="G11" s="1" t="s">
        <v>1</v>
      </c>
    </row>
    <row r="12" spans="1:12" ht="15.75" thickBot="1" x14ac:dyDescent="0.3"/>
    <row r="13" spans="1:12" s="2" customFormat="1" ht="30.75" thickBot="1" x14ac:dyDescent="0.3">
      <c r="A13" s="15" t="s">
        <v>2</v>
      </c>
      <c r="B13" s="16" t="s">
        <v>17</v>
      </c>
      <c r="C13" s="16" t="s">
        <v>7</v>
      </c>
      <c r="D13" s="16" t="s">
        <v>8</v>
      </c>
      <c r="E13" s="16" t="s">
        <v>3</v>
      </c>
      <c r="F13" s="16" t="s">
        <v>4</v>
      </c>
      <c r="G13" s="17" t="s">
        <v>9</v>
      </c>
      <c r="H13" s="12"/>
      <c r="I13" s="15" t="s">
        <v>16</v>
      </c>
      <c r="J13" s="16" t="s">
        <v>10</v>
      </c>
      <c r="K13" s="16" t="s">
        <v>11</v>
      </c>
      <c r="L13" s="17" t="s">
        <v>12</v>
      </c>
    </row>
    <row r="14" spans="1:12" s="6" customFormat="1" ht="68.25" customHeight="1" x14ac:dyDescent="0.25">
      <c r="A14" s="13" t="s">
        <v>87</v>
      </c>
      <c r="B14" s="13"/>
      <c r="C14" s="13" t="s">
        <v>15</v>
      </c>
      <c r="D14" s="25" t="str">
        <f>IFERROR(VLOOKUP($C$11,'IP R&amp;B'!$A$1:$H$25,8,FALSE),"No Contracted/Negotiated Rate")</f>
        <v xml:space="preserve">Rev Code 124  </v>
      </c>
      <c r="E14" s="14" t="str">
        <f>IFERROR(VLOOKUP($C$11,'IP R&amp;B'!$A$1:$G$25,2,FALSE),"No Contracted/Negotiated Rate")</f>
        <v>CONTRACT RATE, per diem covers room and board services only.  Additional services billed separately not covered by per diem contract rate</v>
      </c>
      <c r="F14" s="8" t="str">
        <f>IFERROR(VLOOKUP($C$11,'IP R&amp;B'!$A$1:$G$25,3,FALSE),"No Contracted/Negotiated Rate")</f>
        <v>PER DIEM</v>
      </c>
      <c r="G14" s="8">
        <f>IFERROR(VLOOKUP($C$11,'IP R&amp;B'!$A$1:$G$25,4,FALSE),"No Contracted/Negotiated Rate")</f>
        <v>1150</v>
      </c>
      <c r="H14" s="5"/>
      <c r="I14" s="8">
        <v>2089</v>
      </c>
      <c r="J14" s="8">
        <f>IFERROR(VLOOKUP($C$11,'IP R&amp;B'!$A$1:$G$25,5,FALSE),"No Contracted/Negotiated Rate")</f>
        <v>963.98</v>
      </c>
      <c r="K14" s="8">
        <f>IFERROR(VLOOKUP($C$11,'IP R&amp;B'!$A$1:$G$25,6,FALSE),"No Contracted/Negotiated Rate")</f>
        <v>1400</v>
      </c>
      <c r="L14" s="8">
        <f>IFERROR(VLOOKUP($C$11,'IP R&amp;B'!$A$1:$G$25,7,FALSE),"No Contracted/Negotiated Rate")</f>
        <v>877</v>
      </c>
    </row>
    <row r="15" spans="1:12" s="2" customFormat="1" ht="46.5" customHeight="1" x14ac:dyDescent="0.25">
      <c r="A15" s="3" t="s">
        <v>35</v>
      </c>
      <c r="B15" s="4"/>
      <c r="C15" s="4" t="s">
        <v>15</v>
      </c>
      <c r="D15" s="4" t="s">
        <v>36</v>
      </c>
      <c r="E15" s="9" t="str">
        <f>IFERROR(VLOOKUP($C$11,'DIAG EXAM'!$A$1:$G$25,2,FALSE),"No Contracted/Negotiated Rate")</f>
        <v>Services part of inpatient stay.  Billed separately from room and board services; No negotiated rate.  Payer determines rate.</v>
      </c>
      <c r="F15" s="9">
        <f>IFERROR(VLOOKUP($C$11,'DIAG EXAM'!$A$1:$G$25,3,FALSE),"No Contracted/Negotiated Rate")</f>
        <v>0</v>
      </c>
      <c r="G15" s="9">
        <f>IFERROR(VLOOKUP($C$11,'DIAG EXAM'!$A$1:$G$25,4,FALSE),"No Contracted/Negotiated Rate")</f>
        <v>0</v>
      </c>
      <c r="H15" s="5"/>
      <c r="I15" s="4">
        <v>312</v>
      </c>
      <c r="J15" s="9">
        <f>IFERROR(VLOOKUP($C$11,'DIAG EXAM'!$A$1:$G$25,5,FALSE),"No Contracted/Negotiated Rate")</f>
        <v>0</v>
      </c>
      <c r="K15" s="9">
        <f>IFERROR(VLOOKUP($C$11,'DIAG EXAM'!$A$1:$G$25,6,FALSE),"No Contracted/Negotiated Rate")</f>
        <v>0</v>
      </c>
      <c r="L15" s="9">
        <f>IFERROR(VLOOKUP($C$11,'DIAG EXAM'!$A$1:$G$25,7,FALSE),"No Contracted/Negotiated Rate")</f>
        <v>0</v>
      </c>
    </row>
    <row r="16" spans="1:12" s="2" customFormat="1" ht="63" customHeight="1" x14ac:dyDescent="0.25">
      <c r="A16" s="3" t="s">
        <v>95</v>
      </c>
      <c r="B16" s="4"/>
      <c r="C16" s="4" t="s">
        <v>15</v>
      </c>
      <c r="D16" s="4" t="s">
        <v>22</v>
      </c>
      <c r="E16" s="9" t="str">
        <f>IFERROR(VLOOKUP($C$11,'Eval w Med'!$A$1:$G$25,2,FALSE),"No Contracted/Negotiated Rate")</f>
        <v>Services part of inpatient stay.  Billed separately from room and board services; No negotiated rate.  Payer determines rate.</v>
      </c>
      <c r="F16" s="9">
        <f>IFERROR(VLOOKUP($C$11,'Eval w Med'!$A$1:$G$25,3,FALSE),"No Contracted/Negotiated Rate")</f>
        <v>0</v>
      </c>
      <c r="G16" s="9">
        <f>IFERROR(VLOOKUP($C$11,'Eval w Med'!$A$1:$G$25,4,FALSE),"No Contracted/Negotiated Rate")</f>
        <v>0</v>
      </c>
      <c r="H16" s="5"/>
      <c r="I16" s="4">
        <v>357</v>
      </c>
      <c r="J16" s="9">
        <f>IFERROR(VLOOKUP($C$11,'Eval w Med'!$A$1:$G$25,5,FALSE),"No Contracted/Negotiated Rate")</f>
        <v>0</v>
      </c>
      <c r="K16" s="9">
        <f>IFERROR(VLOOKUP($C$11,'Eval w Med'!$A$1:$G$25,6,FALSE),"No Contracted/Negotiated Rate")</f>
        <v>0</v>
      </c>
      <c r="L16" s="9">
        <f>IFERROR(VLOOKUP($C$11,'Eval w Med'!$A$1:$G$25,7,FALSE),"No Contracted/Negotiated Rate")</f>
        <v>0</v>
      </c>
    </row>
    <row r="17" spans="1:12" s="2" customFormat="1" ht="63.75" customHeight="1" x14ac:dyDescent="0.25">
      <c r="A17" s="3" t="s">
        <v>37</v>
      </c>
      <c r="B17" s="4"/>
      <c r="C17" s="4" t="s">
        <v>15</v>
      </c>
      <c r="D17" s="4" t="s">
        <v>38</v>
      </c>
      <c r="E17" s="9" t="str">
        <f>IFERROR(VLOOKUP($C$11,'SUBS HOSP 15 - 24'!$A$1:$G$25,2,FALSE),"No Contracted/Negotiated Rate")</f>
        <v>Services part of inpatient stay.  Billed separately from room and board services; No negotiated rate.  Payer determines rate.</v>
      </c>
      <c r="F17" s="9">
        <f>IFERROR(VLOOKUP($C$11,'SUBS HOSP 15 - 24'!$A$1:$G$25,3,FALSE),"No Contracted/Negotiated Rate")</f>
        <v>0</v>
      </c>
      <c r="G17" s="9">
        <f>IFERROR(VLOOKUP($C$11,'SUBS HOSP 15 - 24'!$A$1:$G$25,4,FALSE),"No Contracted/Negotiated Rate")</f>
        <v>0</v>
      </c>
      <c r="H17" s="5"/>
      <c r="I17" s="4">
        <v>105</v>
      </c>
      <c r="J17" s="9">
        <f>IFERROR(VLOOKUP($C$11,'SUBS HOSP 15 - 24'!$A$1:$G$25,5,FALSE),"No Contracted/Negotiated Rate")</f>
        <v>0</v>
      </c>
      <c r="K17" s="9">
        <f>IFERROR(VLOOKUP($C$11,'SUBS HOSP 15 - 24'!$A$1:$G$25,6,FALSE),"No Contracted/Negotiated Rate")</f>
        <v>0</v>
      </c>
      <c r="L17" s="9">
        <f>IFERROR(VLOOKUP($C$11,'SUBS HOSP 15 - 24'!$A$1:$G$25,7,FALSE),"No Contracted/Negotiated Rate")</f>
        <v>0</v>
      </c>
    </row>
    <row r="18" spans="1:12" s="2" customFormat="1" ht="60.75" customHeight="1" x14ac:dyDescent="0.25">
      <c r="A18" s="3" t="s">
        <v>23</v>
      </c>
      <c r="B18" s="4"/>
      <c r="C18" s="4" t="s">
        <v>15</v>
      </c>
      <c r="D18" s="4" t="s">
        <v>24</v>
      </c>
      <c r="E18" s="9" t="str">
        <f>IFERROR(VLOOKUP($C$11,'SUBS HOSP 25 - 34'!$A$1:$G$25,2,FALSE),"No Contracted/Negotiated Rate")</f>
        <v>Services part of inpatient stay.  Billed separately from room and board services; No negotiated rate.  Payer determines rate.</v>
      </c>
      <c r="F18" s="9">
        <f>IFERROR(VLOOKUP($C$11,'SUBS HOSP 25 - 34'!$A$1:$G$25,3,FALSE),"No Contracted/Negotiated Rate")</f>
        <v>0</v>
      </c>
      <c r="G18" s="9">
        <f>IFERROR(VLOOKUP($C$11,'SUBS HOSP 25 - 34'!$A$1:$G$25,4,FALSE),"No Contracted/Negotiated Rate")</f>
        <v>0</v>
      </c>
      <c r="H18" s="5"/>
      <c r="I18" s="4">
        <v>166</v>
      </c>
      <c r="J18" s="9">
        <f>IFERROR(VLOOKUP($C$11,'SUBS HOSP 25 - 34'!$A$1:$G$25,5,FALSE),"No Contracted/Negotiated Rate")</f>
        <v>0</v>
      </c>
      <c r="K18" s="9">
        <f>IFERROR(VLOOKUP($C$11,'SUBS HOSP 25 - 34'!$A$1:$G$25,6,FALSE),"No Contracted/Negotiated Rate")</f>
        <v>0</v>
      </c>
      <c r="L18" s="9">
        <f>IFERROR(VLOOKUP($C$11,'SUBS HOSP 25 - 34'!$A$1:$G$25,7,FALSE),"No Contracted/Negotiated Rate")</f>
        <v>0</v>
      </c>
    </row>
    <row r="19" spans="1:12" s="2" customFormat="1" ht="60.75" customHeight="1" x14ac:dyDescent="0.25">
      <c r="A19" s="3" t="s">
        <v>39</v>
      </c>
      <c r="B19" s="4"/>
      <c r="C19" s="4" t="s">
        <v>15</v>
      </c>
      <c r="D19" s="4" t="s">
        <v>40</v>
      </c>
      <c r="E19" s="9" t="str">
        <f>IFERROR(VLOOKUP($C$11,'SUBS HOSP 35'!$A$1:$G$25,2,FALSE),"No Contracted/Negotiated Rate")</f>
        <v>Services part of inpatient stay.  Billed separately from room and board services; No negotiated rate.  Payer determines rate.</v>
      </c>
      <c r="F19" s="9">
        <f>IFERROR(VLOOKUP($C$11,'SUBS HOSP 35'!$A$1:$G$25,3,FALSE),"No Contracted/Negotiated Rate")</f>
        <v>0</v>
      </c>
      <c r="G19" s="9">
        <f>IFERROR(VLOOKUP($C$11,'SUBS HOSP 35'!$A$1:$G$25,4,FALSE),"No Contracted/Negotiated Rate")</f>
        <v>0</v>
      </c>
      <c r="H19" s="5"/>
      <c r="I19" s="4">
        <v>249</v>
      </c>
      <c r="J19" s="9">
        <f>IFERROR(VLOOKUP($C$11,'SUBS HOSP 35'!$A$1:$G$25,5,FALSE),"No Contracted/Negotiated Rate")</f>
        <v>0</v>
      </c>
      <c r="K19" s="9">
        <f>IFERROR(VLOOKUP($C$11,'SUBS HOSP 35'!$A$1:$G$25,6,FALSE),"No Contracted/Negotiated Rate")</f>
        <v>0</v>
      </c>
      <c r="L19" s="9">
        <f>IFERROR(VLOOKUP($C$11,'SUBS HOSP 35'!$A$1:$G$25,7,FALSE),"No Contracted/Negotiated Rate")</f>
        <v>0</v>
      </c>
    </row>
    <row r="20" spans="1:12" s="2" customFormat="1" ht="54" customHeight="1" x14ac:dyDescent="0.25">
      <c r="A20" s="3" t="s">
        <v>41</v>
      </c>
      <c r="B20" s="4"/>
      <c r="C20" s="4" t="s">
        <v>15</v>
      </c>
      <c r="D20" s="4" t="s">
        <v>27</v>
      </c>
      <c r="E20" s="9" t="str">
        <f>IFERROR(VLOOKUP($C$11,'DIS LT 30'!$A$1:$G$25,2,FALSE),"No Contracted/Negotiated Rate")</f>
        <v>Services part of inpatient stay.  Billed separately from room and board services; No negotiated rate.  Payer determines rate.</v>
      </c>
      <c r="F20" s="9">
        <f>IFERROR(VLOOKUP($C$11,'DIS LT 30'!$A$1:$G$25,3,FALSE),"No Contracted/Negotiated Rate")</f>
        <v>0</v>
      </c>
      <c r="G20" s="9">
        <f>IFERROR(VLOOKUP($C$11,'DIS LT 30'!$A$1:$G$25,4,FALSE),"No Contracted/Negotiated Rate")</f>
        <v>0</v>
      </c>
      <c r="H20" s="11"/>
      <c r="I20" s="10">
        <v>170</v>
      </c>
      <c r="J20" s="9">
        <f>IFERROR(VLOOKUP($C$11,'DIS LT 30'!$A$1:$G$25,5,FALSE),"No Contracted/Negotiated Rate")</f>
        <v>0</v>
      </c>
      <c r="K20" s="9">
        <f>IFERROR(VLOOKUP($C$11,'DIS LT 30'!$A$1:$G$25,6,FALSE),"No Contracted/Negotiated Rate")</f>
        <v>0</v>
      </c>
      <c r="L20" s="9">
        <f>IFERROR(VLOOKUP($C$11,'DIS LT 30'!$A$1:$G$25,7,FALSE),"No Contracted/Negotiated Rate")</f>
        <v>0</v>
      </c>
    </row>
    <row r="21" spans="1:12" s="2" customFormat="1" ht="54" customHeight="1" x14ac:dyDescent="0.25">
      <c r="A21" s="3" t="s">
        <v>25</v>
      </c>
      <c r="B21" s="4"/>
      <c r="C21" s="4" t="s">
        <v>15</v>
      </c>
      <c r="D21" s="4" t="s">
        <v>26</v>
      </c>
      <c r="E21" s="9" t="str">
        <f>IFERROR(VLOOKUP($C$11,'DIS 31'!$A$1:$G$25,2,FALSE),"No Contracted/Negotiated Rate")</f>
        <v>Services part of inpatient stay.  Billed separately from room and board services; No negotiated rate.  Payer determines rate.</v>
      </c>
      <c r="F21" s="9">
        <f>IFERROR(VLOOKUP($C$11,'DIS 31'!$A$1:$G$25,3,FALSE),"No Contracted/Negotiated Rate")</f>
        <v>0</v>
      </c>
      <c r="G21" s="9">
        <f>IFERROR(VLOOKUP($C$11,'DIS 31'!$A$1:$G$25,4,FALSE),"No Contracted/Negotiated Rate")</f>
        <v>0</v>
      </c>
      <c r="H21" s="11"/>
      <c r="I21" s="10">
        <v>241</v>
      </c>
      <c r="J21" s="9">
        <f>IFERROR(VLOOKUP($C$11,'DIS 31'!$A$1:$G$25,5,FALSE),"No Contracted/Negotiated Rate")</f>
        <v>0</v>
      </c>
      <c r="K21" s="9">
        <f>IFERROR(VLOOKUP($C$11,'DIS 31'!$A$1:$G$25,6,FALSE),"No Contracted/Negotiated Rate")</f>
        <v>0</v>
      </c>
      <c r="L21" s="9">
        <f>IFERROR(VLOOKUP($C$11,'DIS 31'!$A$1:$G$25,7,FALSE),"No Contracted/Negotiated Rate")</f>
        <v>0</v>
      </c>
    </row>
    <row r="22" spans="1:12" s="2" customFormat="1" ht="60.75" customHeight="1" x14ac:dyDescent="0.25">
      <c r="A22" s="6" t="s">
        <v>96</v>
      </c>
      <c r="B22" s="4"/>
      <c r="C22" s="4" t="s">
        <v>15</v>
      </c>
      <c r="D22" s="4" t="s">
        <v>42</v>
      </c>
      <c r="E22" s="9" t="str">
        <f>IFERROR(VLOOKUP($C$11,INIT!$A$1:$G$25,2,FALSE),"No Contracted/Negotiated Rate")</f>
        <v>Services part of inpatient stay.  Billed separately from room and board services; No negotiated rate.  Payer determines rate.</v>
      </c>
      <c r="F22" s="9">
        <f>IFERROR(VLOOKUP($C$11,INIT!$A$1:$G$25,3,FALSE),"No Contracted/Negotiated Rate")</f>
        <v>0</v>
      </c>
      <c r="G22" s="9">
        <f>IFERROR(VLOOKUP($C$11,INIT!$A$1:$G$25,4,FALSE),"No Contracted/Negotiated Rate")</f>
        <v>0</v>
      </c>
      <c r="H22" s="5"/>
      <c r="I22" s="4">
        <v>544</v>
      </c>
      <c r="J22" s="9">
        <f>IFERROR(VLOOKUP($C$11,INIT!$A$1:$G$25,5,FALSE),"No Contracted/Negotiated Rate")</f>
        <v>0</v>
      </c>
      <c r="K22" s="9">
        <f>IFERROR(VLOOKUP($C$11,INIT!$A$1:$G$25,6,FALSE),"No Contracted/Negotiated Rate")</f>
        <v>0</v>
      </c>
      <c r="L22" s="9">
        <f>IFERROR(VLOOKUP($C$11,INIT!$A$1:$G$25,7,FALSE),"No Contracted/Negotiated Rate")</f>
        <v>0</v>
      </c>
    </row>
    <row r="23" spans="1:12" s="5" customFormat="1" x14ac:dyDescent="0.25">
      <c r="A23" s="18"/>
      <c r="B23" s="18"/>
      <c r="C23" s="18"/>
      <c r="D23" s="18"/>
      <c r="E23" s="19"/>
      <c r="F23" s="18"/>
      <c r="G23" s="18"/>
      <c r="H23" s="18"/>
      <c r="I23" s="18"/>
      <c r="J23" s="18"/>
      <c r="K23" s="18"/>
      <c r="L23" s="18"/>
    </row>
    <row r="24" spans="1:12" s="5" customFormat="1" x14ac:dyDescent="0.25">
      <c r="A24" s="18"/>
      <c r="B24" s="18"/>
      <c r="C24" s="18"/>
      <c r="D24" s="18"/>
      <c r="E24" s="19"/>
      <c r="F24" s="18"/>
      <c r="G24" s="18"/>
      <c r="H24" s="18"/>
      <c r="I24" s="18"/>
      <c r="J24" s="18"/>
      <c r="K24" s="18"/>
      <c r="L24" s="18"/>
    </row>
    <row r="25" spans="1:12" s="6" customFormat="1" ht="82.5" customHeight="1" x14ac:dyDescent="0.25">
      <c r="A25" s="6" t="s">
        <v>45</v>
      </c>
      <c r="B25" s="3"/>
      <c r="C25" s="3" t="s">
        <v>43</v>
      </c>
      <c r="D25" s="3" t="s">
        <v>46</v>
      </c>
      <c r="E25" s="9" t="str">
        <f>IFERROR(VLOOKUP($C$11,EDUC!$A$1:$G$14,2,FALSE),"No Contracted/Negotiated Rate")</f>
        <v>No negotiated rate, pays per payer fee schedule. Not offered as an individual service; only available through participation in a Partial Hospitalization Program.  Payor may pay per fee schedule if # of groups per day do not meet PHP minimum requirements.</v>
      </c>
      <c r="F25" s="9">
        <f>IFERROR(VLOOKUP($C$11,EDUC!$A$1:$G$14,3,FALSE),"No Contracted/Negotiated Rate")</f>
        <v>0</v>
      </c>
      <c r="G25" s="9">
        <f>IFERROR(VLOOKUP($C$11,EDUC!$A$1:$G$14,4,FALSE),"No Contracted/Negotiated Rate")</f>
        <v>0</v>
      </c>
      <c r="H25" s="5"/>
      <c r="I25" s="4">
        <v>175</v>
      </c>
      <c r="J25" s="9">
        <f>IFERROR(VLOOKUP($C$11,EDUC!$A$1:$G$14,5,FALSE),"No Contracted/Negotiated Rate")</f>
        <v>0</v>
      </c>
      <c r="K25" s="9">
        <f>IFERROR(VLOOKUP($C$11,EDUC!$A$1:$G$14,6,FALSE),"No Contracted/Negotiated Rate")</f>
        <v>0</v>
      </c>
      <c r="L25" s="9">
        <f>IFERROR(VLOOKUP($C$11,EDUC!$A$1:$G$14,7,FALSE),"No Contracted/Negotiated Rate")</f>
        <v>0</v>
      </c>
    </row>
    <row r="26" spans="1:12" s="2" customFormat="1" ht="81" customHeight="1" x14ac:dyDescent="0.25">
      <c r="A26" s="3" t="s">
        <v>48</v>
      </c>
      <c r="B26" s="9" t="s">
        <v>49</v>
      </c>
      <c r="C26" s="3" t="s">
        <v>43</v>
      </c>
      <c r="D26" s="13" t="s">
        <v>50</v>
      </c>
      <c r="E26" s="9" t="str">
        <f>IFERROR(VLOOKUP($C$11,'GRP PSYCH'!$A$1:$G$14,2,FALSE),"No Contracted/Negotiated Rate")</f>
        <v>per diem contract rate when minimum number of groups for PHP day are met</v>
      </c>
      <c r="F26" s="9" t="str">
        <f>IFERROR(VLOOKUP($C$11,'GRP PSYCH'!$A$1:$G$14,3,FALSE),"No Contracted/Negotiated Rate")</f>
        <v>per diem</v>
      </c>
      <c r="G26" s="9">
        <f>IFERROR(VLOOKUP($C$11,'GRP PSYCH'!$A$1:$G$14,4,FALSE),"No Contracted/Negotiated Rate")</f>
        <v>415</v>
      </c>
      <c r="H26" s="5"/>
      <c r="I26" s="4"/>
      <c r="J26" s="9">
        <f>IFERROR(VLOOKUP($C$11,'GRP PSYCH'!$A$1:$G$14,5,FALSE),"No Contracted/Negotiated Rate")</f>
        <v>275</v>
      </c>
      <c r="K26" s="9">
        <f>IFERROR(VLOOKUP($C$11,'GRP PSYCH'!$A$1:$G$14,6,FALSE),"No Contracted/Negotiated Rate")</f>
        <v>500</v>
      </c>
      <c r="L26" s="9">
        <f>IFERROR(VLOOKUP($C$11,'GRP PSYCH'!$A$1:$G$14,7,FALSE),"No Contracted/Negotiated Rate")</f>
        <v>259.13</v>
      </c>
    </row>
    <row r="27" spans="1:12" s="2" customFormat="1" ht="84" customHeight="1" x14ac:dyDescent="0.25">
      <c r="A27" s="3" t="s">
        <v>51</v>
      </c>
      <c r="B27" s="10" t="s">
        <v>52</v>
      </c>
      <c r="C27" s="3" t="s">
        <v>43</v>
      </c>
      <c r="D27" s="13" t="s">
        <v>98</v>
      </c>
      <c r="E27" s="9" t="str">
        <f>IFERROR(VLOOKUP($C$11,'GT ACT'!$A$1:$G$14,2,FALSE),"No Contracted/Negotiated Rate")</f>
        <v>No negotiated rate, pays per payer fee schedule. Not offered as an individual service; only available through participation in a Partial Hospitalization Program.  Payor may pay per fee schedule if # of groups per day do not meet PHP minimum requirements.</v>
      </c>
      <c r="F27" s="9">
        <f>IFERROR(VLOOKUP($C$11,'GT ACT'!$A$1:$G$14,3,FALSE),"No Contracted/Negotiated Rate")</f>
        <v>0</v>
      </c>
      <c r="G27" s="9">
        <f>IFERROR(VLOOKUP($C$11,'GT ACT'!$A$1:$G$14,4,FALSE),"No Contracted/Negotiated Rate")</f>
        <v>0</v>
      </c>
      <c r="H27" s="5"/>
      <c r="I27" s="4">
        <v>175</v>
      </c>
      <c r="J27" s="9">
        <f>IFERROR(VLOOKUP($C$11,'GT ACT'!$A$1:$G$14,5,FALSE),"No Contracted/Negotiated Rate")</f>
        <v>0</v>
      </c>
      <c r="K27" s="9">
        <f>IFERROR(VLOOKUP($C$11,'GT ACT'!$A$1:$G$14,6,FALSE),"No Contracted/Negotiated Rate")</f>
        <v>0</v>
      </c>
      <c r="L27" s="9">
        <f>IFERROR(VLOOKUP($C$11,'GT ACT'!$A$1:$G$14,7,FALSE),"No Contracted/Negotiated Rate")</f>
        <v>0</v>
      </c>
    </row>
    <row r="28" spans="1:12" s="2" customFormat="1" ht="83.25" customHeight="1" x14ac:dyDescent="0.25">
      <c r="A28" s="3" t="s">
        <v>51</v>
      </c>
      <c r="B28" s="10" t="s">
        <v>54</v>
      </c>
      <c r="C28" s="3" t="s">
        <v>43</v>
      </c>
      <c r="D28" s="13" t="s">
        <v>53</v>
      </c>
      <c r="E28" s="9" t="str">
        <f>IFERROR(VLOOKUP($C$11,'GT INTR'!$A$1:$G$14,2,FALSE),"No Contracted/Negotiated Rate")</f>
        <v>No negotiated rate, pays per payer fee schedule. Not offered as an individual service; only available through participation in a Partial Hospitalization Program.  Payor may pay per fee schedule if # of groups per day do not meet PHP minimum requirements.</v>
      </c>
      <c r="F28" s="9">
        <f>IFERROR(VLOOKUP($C$11,'GT INTR'!$A$1:$G$14,3,FALSE),"No Contracted/Negotiated Rate")</f>
        <v>0</v>
      </c>
      <c r="G28" s="9">
        <f>IFERROR(VLOOKUP($C$11,'GT INTR'!$A$1:$G$14,4,FALSE),"No Contracted/Negotiated Rate")</f>
        <v>0</v>
      </c>
      <c r="H28" s="5"/>
      <c r="I28" s="4">
        <v>175</v>
      </c>
      <c r="J28" s="9">
        <f>IFERROR(VLOOKUP($C$11,'GT INTR'!$A$1:$G$14,5,FALSE),"No Contracted/Negotiated Rate")</f>
        <v>0</v>
      </c>
      <c r="K28" s="9">
        <f>IFERROR(VLOOKUP($C$11,'GT INTR'!$A$1:$G$14,6,FALSE),"No Contracted/Negotiated Rate")</f>
        <v>0</v>
      </c>
      <c r="L28" s="9">
        <f>IFERROR(VLOOKUP($C$11,'GT INTR'!$A$1:$G$14,7,FALSE),"No Contracted/Negotiated Rate")</f>
        <v>0</v>
      </c>
    </row>
    <row r="29" spans="1:12" s="2" customFormat="1" ht="88.5" customHeight="1" x14ac:dyDescent="0.25">
      <c r="A29" s="3" t="s">
        <v>51</v>
      </c>
      <c r="B29" s="10" t="s">
        <v>99</v>
      </c>
      <c r="C29" s="3" t="s">
        <v>43</v>
      </c>
      <c r="D29" s="13" t="s">
        <v>53</v>
      </c>
      <c r="E29" s="9" t="str">
        <f>IFERROR(VLOOKUP($C$11,'GT PG'!$A$1:$G$14,2,FALSE),"No Contracted/Negotiated Rate")</f>
        <v>No negotiated rate, pays per payer fee schedule. Not offered as an individual service; only available through participation in a Partial Hospitalization Program.  Payor may pay per fee schedule if # of groups per day do not meet PHP minimum requirements.</v>
      </c>
      <c r="F29" s="9">
        <f>IFERROR(VLOOKUP($C$11,'GT PG'!$A$1:$G$14,3,FALSE),"No Contracted/Negotiated Rate")</f>
        <v>0</v>
      </c>
      <c r="G29" s="9">
        <f>IFERROR(VLOOKUP($C$11,'GT PG'!$A$1:$G$14,4,FALSE),"No Contracted/Negotiated Rate")</f>
        <v>0</v>
      </c>
      <c r="H29" s="5"/>
      <c r="I29" s="4">
        <v>175</v>
      </c>
      <c r="J29" s="9">
        <f>IFERROR(VLOOKUP($C$11,'GT PG'!$A$1:$G$14,5,FALSE),"No Contracted/Negotiated Rate")</f>
        <v>0</v>
      </c>
      <c r="K29" s="9">
        <f>IFERROR(VLOOKUP($C$11,'GT PG'!$A$1:$G$14,6,FALSE),"No Contracted/Negotiated Rate")</f>
        <v>0</v>
      </c>
      <c r="L29" s="9">
        <f>IFERROR(VLOOKUP($C$11,'GT PG'!$A$1:$G$14,7,FALSE),"No Contracted/Negotiated Rate")</f>
        <v>0</v>
      </c>
    </row>
    <row r="30" spans="1:12" s="2" customFormat="1" ht="81.75" customHeight="1" x14ac:dyDescent="0.25">
      <c r="A30" s="3" t="s">
        <v>55</v>
      </c>
      <c r="B30" s="10" t="s">
        <v>56</v>
      </c>
      <c r="C30" s="3" t="s">
        <v>43</v>
      </c>
      <c r="D30" s="13" t="s">
        <v>57</v>
      </c>
      <c r="E30" s="9" t="str">
        <f>IFERROR(VLOOKUP($C$11,'INTR PSYCH'!$A$1:$G$14,2,FALSE),"No Contracted/Negotiated Rate")</f>
        <v>per diem contract rate when minimum number of groups for PHP day are met</v>
      </c>
      <c r="F30" s="9" t="str">
        <f>IFERROR(VLOOKUP($C$11,'INTR PSYCH'!$A$1:$G$14,3,FALSE),"No Contracted/Negotiated Rate")</f>
        <v>per diem</v>
      </c>
      <c r="G30" s="9">
        <f>IFERROR(VLOOKUP($C$11,'INTR PSYCH'!$A$1:$G$14,4,FALSE),"No Contracted/Negotiated Rate")</f>
        <v>415</v>
      </c>
      <c r="H30" s="5"/>
      <c r="I30" s="4"/>
      <c r="J30" s="9">
        <f>IFERROR(VLOOKUP($C$11,'INTR PSYCH'!$A$1:$G$14,5,FALSE),"No Contracted/Negotiated Rate")</f>
        <v>275</v>
      </c>
      <c r="K30" s="9">
        <f>IFERROR(VLOOKUP($C$11,'INTR PSYCH'!$A$1:$G$14,6,FALSE),"No Contracted/Negotiated Rate")</f>
        <v>500</v>
      </c>
      <c r="L30" s="9">
        <f>IFERROR(VLOOKUP($C$11,'INTR PSYCH'!$A$1:$G$14,7,FALSE),"No Contracted/Negotiated Rate")</f>
        <v>259.13</v>
      </c>
    </row>
    <row r="31" spans="1:12" s="2" customFormat="1" ht="84" customHeight="1" x14ac:dyDescent="0.25">
      <c r="A31" s="3" t="s">
        <v>58</v>
      </c>
      <c r="B31" s="10" t="s">
        <v>59</v>
      </c>
      <c r="C31" s="3" t="s">
        <v>43</v>
      </c>
      <c r="D31" s="13" t="s">
        <v>60</v>
      </c>
      <c r="E31" s="9" t="str">
        <f>IFERROR(VLOOKUP($C$11,PHP!$A$1:$G$14,2,FALSE),"No Contracted/Negotiated Rate")</f>
        <v>per diem contract rate when minimum number of groups for PHP day are met</v>
      </c>
      <c r="F31" s="9" t="str">
        <f>IFERROR(VLOOKUP($C$11,PHP!$A$1:$G$14,3,FALSE),"No Contracted/Negotiated Rate")</f>
        <v>per diem</v>
      </c>
      <c r="G31" s="9">
        <f>IFERROR(VLOOKUP($C$11,PHP!$A$1:$G$14,4,FALSE),"No Contracted/Negotiated Rate")</f>
        <v>415</v>
      </c>
      <c r="H31" s="5"/>
      <c r="I31" s="4"/>
      <c r="J31" s="9">
        <f>IFERROR(VLOOKUP($C$11,PHP!$A$1:$G$14,5,FALSE),"No Contracted/Negotiated Rate")</f>
        <v>275</v>
      </c>
      <c r="K31" s="9">
        <f>IFERROR(VLOOKUP($C$11,PHP!$A$1:$G$14,6,FALSE),"No Contracted/Negotiated Rate")</f>
        <v>500</v>
      </c>
      <c r="L31" s="9">
        <f>IFERROR(VLOOKUP($C$11,PHP!$A$1:$G$14,7,FALSE),"No Contracted/Negotiated Rate")</f>
        <v>259.13</v>
      </c>
    </row>
    <row r="32" spans="1:12" s="2" customFormat="1" ht="82.5" customHeight="1" x14ac:dyDescent="0.25">
      <c r="A32" s="3" t="s">
        <v>61</v>
      </c>
      <c r="B32" s="10" t="s">
        <v>62</v>
      </c>
      <c r="C32" s="3" t="s">
        <v>43</v>
      </c>
      <c r="D32" s="13" t="s">
        <v>63</v>
      </c>
      <c r="E32" s="9" t="str">
        <f>IFERROR(VLOOKUP($C$11,'PHP PER DIEM'!$A$1:$G$14,2,FALSE),"No Contracted/Negotiated Rate")</f>
        <v>per diem contract rate when minimum number of groups for PHP day are met</v>
      </c>
      <c r="F32" s="9" t="str">
        <f>IFERROR(VLOOKUP($C$11,'PHP PER DIEM'!$A$1:$G$14,3,FALSE),"No Contracted/Negotiated Rate")</f>
        <v>per diem</v>
      </c>
      <c r="G32" s="9">
        <f>IFERROR(VLOOKUP($C$11,'PHP PER DIEM'!$A$1:$G$14,4,FALSE),"No Contracted/Negotiated Rate")</f>
        <v>415</v>
      </c>
      <c r="H32" s="5"/>
      <c r="I32" s="4"/>
      <c r="J32" s="9">
        <f>IFERROR(VLOOKUP($C$11,'PHP PER DIEM'!$A$1:$G$14,5,FALSE),"No Contracted/Negotiated Rate")</f>
        <v>275</v>
      </c>
      <c r="K32" s="9">
        <f>IFERROR(VLOOKUP($C$11,'PHP PER DIEM'!$A$1:$G$14,6,FALSE),"No Contracted/Negotiated Rate")</f>
        <v>500</v>
      </c>
      <c r="L32" s="9">
        <f>IFERROR(VLOOKUP($C$11,'PHP PER DIEM'!$A$1:$G$14,7,FALSE),"No Contracted/Negotiated Rate")</f>
        <v>259.13</v>
      </c>
    </row>
    <row r="33" spans="1:1" x14ac:dyDescent="0.25">
      <c r="A33" s="24"/>
    </row>
  </sheetData>
  <sheetProtection algorithmName="SHA-512" hashValue="7etz96YYMldslOUHLjcx2hYCRinng2VPG0Ee1LbQjGBqXPRUUlJ5hPisuFqvy0nntXX/66AueDYDjdwgqA8ECg==" saltValue="BHEhny+q4F2xVu7pBI7ppA==" spinCount="100000" sheet="1" objects="1" scenarios="1"/>
  <mergeCells count="7">
    <mergeCell ref="C11:E11"/>
    <mergeCell ref="A6:L6"/>
    <mergeCell ref="A2:L2"/>
    <mergeCell ref="A3:L3"/>
    <mergeCell ref="A7:L7"/>
    <mergeCell ref="A8:L8"/>
    <mergeCell ref="A9:L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Payers!$A$1:$A$25</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B25"/>
  <sheetViews>
    <sheetView workbookViewId="0">
      <selection sqref="A1:G25"/>
    </sheetView>
  </sheetViews>
  <sheetFormatPr defaultRowHeight="15" x14ac:dyDescent="0.25"/>
  <cols>
    <col min="1" max="1" width="17.85546875" customWidth="1"/>
  </cols>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29AB9-1E63-4E43-93F2-03398A2F959F}">
  <dimension ref="A1:B25"/>
  <sheetViews>
    <sheetView workbookViewId="0">
      <selection activeCell="O22" sqref="O22"/>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B1F0-9F52-417C-B192-A8D78A9D6011}">
  <dimension ref="A1:B14"/>
  <sheetViews>
    <sheetView workbookViewId="0">
      <selection activeCell="H21" sqref="H21"/>
    </sheetView>
  </sheetViews>
  <sheetFormatPr defaultRowHeight="15" x14ac:dyDescent="0.25"/>
  <sheetData>
    <row r="1" spans="1:2" x14ac:dyDescent="0.25">
      <c r="A1" t="s">
        <v>72</v>
      </c>
      <c r="B1" t="s">
        <v>44</v>
      </c>
    </row>
    <row r="2" spans="1:2" x14ac:dyDescent="0.25">
      <c r="A2" t="s">
        <v>6</v>
      </c>
      <c r="B2" t="s">
        <v>44</v>
      </c>
    </row>
    <row r="3" spans="1:2" x14ac:dyDescent="0.25">
      <c r="A3" t="s">
        <v>75</v>
      </c>
      <c r="B3" t="s">
        <v>44</v>
      </c>
    </row>
    <row r="4" spans="1:2" x14ac:dyDescent="0.25">
      <c r="A4" t="s">
        <v>76</v>
      </c>
      <c r="B4" t="s">
        <v>44</v>
      </c>
    </row>
    <row r="5" spans="1:2" x14ac:dyDescent="0.25">
      <c r="A5" t="s">
        <v>29</v>
      </c>
      <c r="B5" t="s">
        <v>44</v>
      </c>
    </row>
    <row r="6" spans="1:2" x14ac:dyDescent="0.25">
      <c r="A6" t="s">
        <v>77</v>
      </c>
      <c r="B6" t="s">
        <v>44</v>
      </c>
    </row>
    <row r="7" spans="1:2" x14ac:dyDescent="0.25">
      <c r="A7" t="s">
        <v>78</v>
      </c>
      <c r="B7" t="s">
        <v>44</v>
      </c>
    </row>
    <row r="8" spans="1:2" x14ac:dyDescent="0.25">
      <c r="A8" t="s">
        <v>31</v>
      </c>
      <c r="B8" t="s">
        <v>44</v>
      </c>
    </row>
    <row r="9" spans="1:2" x14ac:dyDescent="0.25">
      <c r="A9" t="s">
        <v>32</v>
      </c>
      <c r="B9" t="s">
        <v>44</v>
      </c>
    </row>
    <row r="10" spans="1:2" x14ac:dyDescent="0.25">
      <c r="A10" t="s">
        <v>30</v>
      </c>
      <c r="B10" t="s">
        <v>44</v>
      </c>
    </row>
    <row r="11" spans="1:2" x14ac:dyDescent="0.25">
      <c r="A11" t="s">
        <v>18</v>
      </c>
      <c r="B11" t="s">
        <v>44</v>
      </c>
    </row>
    <row r="12" spans="1:2" x14ac:dyDescent="0.25">
      <c r="A12" t="s">
        <v>33</v>
      </c>
      <c r="B12" t="s">
        <v>44</v>
      </c>
    </row>
    <row r="13" spans="1:2" x14ac:dyDescent="0.25">
      <c r="A13" t="s">
        <v>19</v>
      </c>
      <c r="B13" t="s">
        <v>44</v>
      </c>
    </row>
    <row r="14" spans="1:2" x14ac:dyDescent="0.25">
      <c r="A14" t="s">
        <v>86</v>
      </c>
      <c r="B14" t="s">
        <v>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E07C-A08D-49CB-832D-B4DB07250F50}">
  <dimension ref="A1:G14"/>
  <sheetViews>
    <sheetView workbookViewId="0">
      <selection activeCell="M24" sqref="M24"/>
    </sheetView>
  </sheetViews>
  <sheetFormatPr defaultRowHeight="15" x14ac:dyDescent="0.25"/>
  <sheetData>
    <row r="1" spans="1:7" x14ac:dyDescent="0.25">
      <c r="A1" t="s">
        <v>72</v>
      </c>
      <c r="B1" t="s">
        <v>97</v>
      </c>
      <c r="C1" t="s">
        <v>13</v>
      </c>
      <c r="D1">
        <v>415</v>
      </c>
      <c r="E1">
        <v>275</v>
      </c>
      <c r="F1">
        <v>500</v>
      </c>
      <c r="G1">
        <v>259.13</v>
      </c>
    </row>
    <row r="2" spans="1:7" x14ac:dyDescent="0.25">
      <c r="A2" t="s">
        <v>6</v>
      </c>
      <c r="B2" t="s">
        <v>97</v>
      </c>
      <c r="C2" t="s">
        <v>13</v>
      </c>
      <c r="D2">
        <v>415</v>
      </c>
      <c r="E2">
        <v>275</v>
      </c>
      <c r="F2">
        <v>500</v>
      </c>
      <c r="G2">
        <v>259.13</v>
      </c>
    </row>
    <row r="3" spans="1:7" x14ac:dyDescent="0.25">
      <c r="A3" t="s">
        <v>75</v>
      </c>
      <c r="B3" t="s">
        <v>97</v>
      </c>
      <c r="C3" t="s">
        <v>13</v>
      </c>
      <c r="D3">
        <v>475</v>
      </c>
      <c r="E3">
        <v>275</v>
      </c>
      <c r="F3">
        <v>500</v>
      </c>
      <c r="G3">
        <v>259.13</v>
      </c>
    </row>
    <row r="4" spans="1:7" x14ac:dyDescent="0.25">
      <c r="A4" t="s">
        <v>76</v>
      </c>
      <c r="B4" t="s">
        <v>47</v>
      </c>
      <c r="C4" t="s">
        <v>14</v>
      </c>
      <c r="E4">
        <v>275</v>
      </c>
      <c r="F4">
        <v>500</v>
      </c>
      <c r="G4">
        <v>259.13</v>
      </c>
    </row>
    <row r="5" spans="1:7" x14ac:dyDescent="0.25">
      <c r="A5" t="s">
        <v>29</v>
      </c>
      <c r="B5" t="s">
        <v>97</v>
      </c>
      <c r="C5" t="s">
        <v>13</v>
      </c>
      <c r="D5">
        <v>275</v>
      </c>
      <c r="E5">
        <v>275</v>
      </c>
      <c r="F5">
        <v>500</v>
      </c>
      <c r="G5">
        <v>259.13</v>
      </c>
    </row>
    <row r="6" spans="1:7" x14ac:dyDescent="0.25">
      <c r="A6" t="s">
        <v>77</v>
      </c>
      <c r="B6" t="s">
        <v>97</v>
      </c>
      <c r="C6" t="s">
        <v>13</v>
      </c>
      <c r="D6">
        <v>275</v>
      </c>
      <c r="E6">
        <v>275</v>
      </c>
      <c r="F6">
        <v>500</v>
      </c>
      <c r="G6">
        <v>259.13</v>
      </c>
    </row>
    <row r="7" spans="1:7" x14ac:dyDescent="0.25">
      <c r="A7" t="s">
        <v>78</v>
      </c>
      <c r="B7" t="s">
        <v>97</v>
      </c>
      <c r="C7" t="s">
        <v>13</v>
      </c>
      <c r="D7">
        <v>475</v>
      </c>
      <c r="E7">
        <v>275</v>
      </c>
      <c r="F7">
        <v>500</v>
      </c>
      <c r="G7">
        <v>259.13</v>
      </c>
    </row>
    <row r="8" spans="1:7" x14ac:dyDescent="0.25">
      <c r="A8" t="s">
        <v>31</v>
      </c>
      <c r="B8" t="s">
        <v>47</v>
      </c>
      <c r="C8" t="s">
        <v>14</v>
      </c>
      <c r="E8">
        <v>275</v>
      </c>
      <c r="F8">
        <v>500</v>
      </c>
      <c r="G8">
        <v>259.13</v>
      </c>
    </row>
    <row r="9" spans="1:7" x14ac:dyDescent="0.25">
      <c r="A9" t="s">
        <v>32</v>
      </c>
      <c r="B9" t="s">
        <v>97</v>
      </c>
      <c r="C9" t="s">
        <v>13</v>
      </c>
      <c r="D9">
        <v>400</v>
      </c>
      <c r="E9">
        <v>275</v>
      </c>
      <c r="F9">
        <v>500</v>
      </c>
      <c r="G9">
        <v>259.13</v>
      </c>
    </row>
    <row r="10" spans="1:7" x14ac:dyDescent="0.25">
      <c r="A10" t="s">
        <v>30</v>
      </c>
      <c r="B10" t="s">
        <v>47</v>
      </c>
      <c r="C10" t="s">
        <v>14</v>
      </c>
      <c r="E10">
        <v>275</v>
      </c>
      <c r="F10">
        <v>500</v>
      </c>
      <c r="G10">
        <v>259.13</v>
      </c>
    </row>
    <row r="11" spans="1:7" x14ac:dyDescent="0.25">
      <c r="A11" t="s">
        <v>18</v>
      </c>
      <c r="B11" t="s">
        <v>97</v>
      </c>
      <c r="C11" t="s">
        <v>13</v>
      </c>
      <c r="D11">
        <v>475</v>
      </c>
      <c r="E11">
        <v>275</v>
      </c>
      <c r="F11">
        <v>500</v>
      </c>
      <c r="G11">
        <v>259.13</v>
      </c>
    </row>
    <row r="12" spans="1:7" x14ac:dyDescent="0.25">
      <c r="A12" t="s">
        <v>33</v>
      </c>
      <c r="B12" t="s">
        <v>97</v>
      </c>
      <c r="C12" t="s">
        <v>13</v>
      </c>
      <c r="D12">
        <v>525</v>
      </c>
      <c r="E12">
        <v>275</v>
      </c>
      <c r="F12">
        <v>500</v>
      </c>
      <c r="G12">
        <v>259.13</v>
      </c>
    </row>
    <row r="13" spans="1:7" x14ac:dyDescent="0.25">
      <c r="A13" t="s">
        <v>19</v>
      </c>
      <c r="B13" t="s">
        <v>47</v>
      </c>
      <c r="C13" t="s">
        <v>14</v>
      </c>
      <c r="E13">
        <v>275</v>
      </c>
      <c r="F13">
        <v>500</v>
      </c>
      <c r="G13">
        <v>259.13</v>
      </c>
    </row>
    <row r="14" spans="1:7" x14ac:dyDescent="0.25">
      <c r="A14" t="s">
        <v>86</v>
      </c>
      <c r="B14" t="s">
        <v>47</v>
      </c>
      <c r="C14" t="s">
        <v>13</v>
      </c>
      <c r="E14">
        <v>275</v>
      </c>
      <c r="F14">
        <v>500</v>
      </c>
      <c r="G14">
        <v>259.13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D53-78CF-4230-A4E5-235CCF77D43D}">
  <dimension ref="A1:B14"/>
  <sheetViews>
    <sheetView workbookViewId="0">
      <selection activeCell="G20" sqref="G20"/>
    </sheetView>
  </sheetViews>
  <sheetFormatPr defaultRowHeight="15" x14ac:dyDescent="0.25"/>
  <sheetData>
    <row r="1" spans="1:2" x14ac:dyDescent="0.25">
      <c r="A1" t="s">
        <v>72</v>
      </c>
      <c r="B1" t="s">
        <v>44</v>
      </c>
    </row>
    <row r="2" spans="1:2" x14ac:dyDescent="0.25">
      <c r="A2" t="s">
        <v>6</v>
      </c>
      <c r="B2" t="s">
        <v>44</v>
      </c>
    </row>
    <row r="3" spans="1:2" x14ac:dyDescent="0.25">
      <c r="A3" t="s">
        <v>75</v>
      </c>
      <c r="B3" t="s">
        <v>44</v>
      </c>
    </row>
    <row r="4" spans="1:2" x14ac:dyDescent="0.25">
      <c r="A4" t="s">
        <v>76</v>
      </c>
      <c r="B4" t="s">
        <v>44</v>
      </c>
    </row>
    <row r="5" spans="1:2" x14ac:dyDescent="0.25">
      <c r="A5" t="s">
        <v>29</v>
      </c>
      <c r="B5" t="s">
        <v>44</v>
      </c>
    </row>
    <row r="6" spans="1:2" x14ac:dyDescent="0.25">
      <c r="A6" t="s">
        <v>77</v>
      </c>
      <c r="B6" t="s">
        <v>44</v>
      </c>
    </row>
    <row r="7" spans="1:2" x14ac:dyDescent="0.25">
      <c r="A7" t="s">
        <v>78</v>
      </c>
      <c r="B7" t="s">
        <v>44</v>
      </c>
    </row>
    <row r="8" spans="1:2" x14ac:dyDescent="0.25">
      <c r="A8" t="s">
        <v>31</v>
      </c>
      <c r="B8" t="s">
        <v>44</v>
      </c>
    </row>
    <row r="9" spans="1:2" x14ac:dyDescent="0.25">
      <c r="A9" t="s">
        <v>32</v>
      </c>
      <c r="B9" t="s">
        <v>44</v>
      </c>
    </row>
    <row r="10" spans="1:2" x14ac:dyDescent="0.25">
      <c r="A10" t="s">
        <v>30</v>
      </c>
      <c r="B10" t="s">
        <v>44</v>
      </c>
    </row>
    <row r="11" spans="1:2" x14ac:dyDescent="0.25">
      <c r="A11" t="s">
        <v>18</v>
      </c>
      <c r="B11" t="s">
        <v>44</v>
      </c>
    </row>
    <row r="12" spans="1:2" x14ac:dyDescent="0.25">
      <c r="A12" t="s">
        <v>33</v>
      </c>
      <c r="B12" t="s">
        <v>44</v>
      </c>
    </row>
    <row r="13" spans="1:2" x14ac:dyDescent="0.25">
      <c r="A13" t="s">
        <v>19</v>
      </c>
      <c r="B13" t="s">
        <v>44</v>
      </c>
    </row>
    <row r="14" spans="1:2" x14ac:dyDescent="0.25">
      <c r="A14" t="s">
        <v>86</v>
      </c>
      <c r="B14" t="s">
        <v>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2057-0797-4B1B-8BEB-E88BD5505B29}">
  <dimension ref="A1:B14"/>
  <sheetViews>
    <sheetView workbookViewId="0">
      <selection activeCell="J25" sqref="J25"/>
    </sheetView>
  </sheetViews>
  <sheetFormatPr defaultRowHeight="15" x14ac:dyDescent="0.25"/>
  <sheetData>
    <row r="1" spans="1:2" x14ac:dyDescent="0.25">
      <c r="A1" t="s">
        <v>72</v>
      </c>
      <c r="B1" t="s">
        <v>44</v>
      </c>
    </row>
    <row r="2" spans="1:2" x14ac:dyDescent="0.25">
      <c r="A2" t="s">
        <v>6</v>
      </c>
      <c r="B2" t="s">
        <v>44</v>
      </c>
    </row>
    <row r="3" spans="1:2" x14ac:dyDescent="0.25">
      <c r="A3" t="s">
        <v>75</v>
      </c>
      <c r="B3" t="s">
        <v>44</v>
      </c>
    </row>
    <row r="4" spans="1:2" x14ac:dyDescent="0.25">
      <c r="A4" t="s">
        <v>76</v>
      </c>
      <c r="B4" t="s">
        <v>44</v>
      </c>
    </row>
    <row r="5" spans="1:2" x14ac:dyDescent="0.25">
      <c r="A5" t="s">
        <v>29</v>
      </c>
      <c r="B5" t="s">
        <v>44</v>
      </c>
    </row>
    <row r="6" spans="1:2" x14ac:dyDescent="0.25">
      <c r="A6" t="s">
        <v>77</v>
      </c>
      <c r="B6" t="s">
        <v>44</v>
      </c>
    </row>
    <row r="7" spans="1:2" x14ac:dyDescent="0.25">
      <c r="A7" t="s">
        <v>78</v>
      </c>
      <c r="B7" t="s">
        <v>44</v>
      </c>
    </row>
    <row r="8" spans="1:2" x14ac:dyDescent="0.25">
      <c r="A8" t="s">
        <v>31</v>
      </c>
      <c r="B8" t="s">
        <v>44</v>
      </c>
    </row>
    <row r="9" spans="1:2" x14ac:dyDescent="0.25">
      <c r="A9" t="s">
        <v>32</v>
      </c>
      <c r="B9" t="s">
        <v>44</v>
      </c>
    </row>
    <row r="10" spans="1:2" x14ac:dyDescent="0.25">
      <c r="A10" t="s">
        <v>30</v>
      </c>
      <c r="B10" t="s">
        <v>44</v>
      </c>
    </row>
    <row r="11" spans="1:2" x14ac:dyDescent="0.25">
      <c r="A11" t="s">
        <v>18</v>
      </c>
      <c r="B11" t="s">
        <v>44</v>
      </c>
    </row>
    <row r="12" spans="1:2" x14ac:dyDescent="0.25">
      <c r="A12" t="s">
        <v>33</v>
      </c>
      <c r="B12" t="s">
        <v>44</v>
      </c>
    </row>
    <row r="13" spans="1:2" x14ac:dyDescent="0.25">
      <c r="A13" t="s">
        <v>19</v>
      </c>
      <c r="B13" t="s">
        <v>44</v>
      </c>
    </row>
    <row r="14" spans="1:2" x14ac:dyDescent="0.25">
      <c r="A14" t="s">
        <v>86</v>
      </c>
      <c r="B14" t="s">
        <v>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2633-D988-4BCF-9D92-DB4A3292E764}">
  <dimension ref="A1:B14"/>
  <sheetViews>
    <sheetView workbookViewId="0">
      <selection activeCell="K36" sqref="K36"/>
    </sheetView>
  </sheetViews>
  <sheetFormatPr defaultRowHeight="15" x14ac:dyDescent="0.25"/>
  <sheetData>
    <row r="1" spans="1:2" x14ac:dyDescent="0.25">
      <c r="A1" t="s">
        <v>72</v>
      </c>
      <c r="B1" t="s">
        <v>44</v>
      </c>
    </row>
    <row r="2" spans="1:2" x14ac:dyDescent="0.25">
      <c r="A2" t="s">
        <v>6</v>
      </c>
      <c r="B2" t="s">
        <v>44</v>
      </c>
    </row>
    <row r="3" spans="1:2" x14ac:dyDescent="0.25">
      <c r="A3" t="s">
        <v>75</v>
      </c>
      <c r="B3" t="s">
        <v>44</v>
      </c>
    </row>
    <row r="4" spans="1:2" x14ac:dyDescent="0.25">
      <c r="A4" t="s">
        <v>76</v>
      </c>
      <c r="B4" t="s">
        <v>44</v>
      </c>
    </row>
    <row r="5" spans="1:2" x14ac:dyDescent="0.25">
      <c r="A5" t="s">
        <v>29</v>
      </c>
      <c r="B5" t="s">
        <v>44</v>
      </c>
    </row>
    <row r="6" spans="1:2" x14ac:dyDescent="0.25">
      <c r="A6" t="s">
        <v>77</v>
      </c>
      <c r="B6" t="s">
        <v>44</v>
      </c>
    </row>
    <row r="7" spans="1:2" x14ac:dyDescent="0.25">
      <c r="A7" t="s">
        <v>78</v>
      </c>
      <c r="B7" t="s">
        <v>44</v>
      </c>
    </row>
    <row r="8" spans="1:2" x14ac:dyDescent="0.25">
      <c r="A8" t="s">
        <v>31</v>
      </c>
      <c r="B8" t="s">
        <v>44</v>
      </c>
    </row>
    <row r="9" spans="1:2" x14ac:dyDescent="0.25">
      <c r="A9" t="s">
        <v>32</v>
      </c>
      <c r="B9" t="s">
        <v>44</v>
      </c>
    </row>
    <row r="10" spans="1:2" x14ac:dyDescent="0.25">
      <c r="A10" t="s">
        <v>30</v>
      </c>
      <c r="B10" t="s">
        <v>44</v>
      </c>
    </row>
    <row r="11" spans="1:2" x14ac:dyDescent="0.25">
      <c r="A11" t="s">
        <v>18</v>
      </c>
      <c r="B11" t="s">
        <v>44</v>
      </c>
    </row>
    <row r="12" spans="1:2" x14ac:dyDescent="0.25">
      <c r="A12" t="s">
        <v>33</v>
      </c>
      <c r="B12" t="s">
        <v>44</v>
      </c>
    </row>
    <row r="13" spans="1:2" x14ac:dyDescent="0.25">
      <c r="A13" t="s">
        <v>19</v>
      </c>
      <c r="B13" t="s">
        <v>44</v>
      </c>
    </row>
    <row r="14" spans="1:2" x14ac:dyDescent="0.25">
      <c r="A14" t="s">
        <v>86</v>
      </c>
      <c r="B14" t="s">
        <v>44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1666-93C5-48DF-88B1-75BB020C535E}">
  <dimension ref="A1:G14"/>
  <sheetViews>
    <sheetView workbookViewId="0">
      <selection activeCell="H25" sqref="H25"/>
    </sheetView>
  </sheetViews>
  <sheetFormatPr defaultRowHeight="15" x14ac:dyDescent="0.25"/>
  <sheetData>
    <row r="1" spans="1:7" x14ac:dyDescent="0.25">
      <c r="A1" t="s">
        <v>72</v>
      </c>
      <c r="B1" t="s">
        <v>97</v>
      </c>
      <c r="C1" t="s">
        <v>13</v>
      </c>
      <c r="D1">
        <v>415</v>
      </c>
      <c r="E1">
        <v>275</v>
      </c>
      <c r="F1">
        <v>500</v>
      </c>
      <c r="G1">
        <v>259.13</v>
      </c>
    </row>
    <row r="2" spans="1:7" x14ac:dyDescent="0.25">
      <c r="A2" t="s">
        <v>6</v>
      </c>
      <c r="B2" t="s">
        <v>97</v>
      </c>
      <c r="C2" t="s">
        <v>13</v>
      </c>
      <c r="D2">
        <v>415</v>
      </c>
      <c r="E2">
        <v>275</v>
      </c>
      <c r="F2">
        <v>500</v>
      </c>
      <c r="G2">
        <v>259.13</v>
      </c>
    </row>
    <row r="3" spans="1:7" x14ac:dyDescent="0.25">
      <c r="A3" t="s">
        <v>75</v>
      </c>
      <c r="B3" t="s">
        <v>97</v>
      </c>
      <c r="C3" t="s">
        <v>13</v>
      </c>
      <c r="D3">
        <v>475</v>
      </c>
      <c r="E3">
        <v>275</v>
      </c>
      <c r="F3">
        <v>500</v>
      </c>
      <c r="G3">
        <v>259.13</v>
      </c>
    </row>
    <row r="4" spans="1:7" x14ac:dyDescent="0.25">
      <c r="A4" t="s">
        <v>76</v>
      </c>
      <c r="B4" t="s">
        <v>47</v>
      </c>
      <c r="C4" t="s">
        <v>14</v>
      </c>
      <c r="E4">
        <v>275</v>
      </c>
      <c r="F4">
        <v>500</v>
      </c>
      <c r="G4">
        <v>259.13</v>
      </c>
    </row>
    <row r="5" spans="1:7" x14ac:dyDescent="0.25">
      <c r="A5" t="s">
        <v>29</v>
      </c>
      <c r="B5" t="s">
        <v>97</v>
      </c>
      <c r="C5" t="s">
        <v>13</v>
      </c>
      <c r="D5">
        <v>275</v>
      </c>
      <c r="E5">
        <v>275</v>
      </c>
      <c r="F5">
        <v>500</v>
      </c>
      <c r="G5">
        <v>259.13</v>
      </c>
    </row>
    <row r="6" spans="1:7" x14ac:dyDescent="0.25">
      <c r="A6" t="s">
        <v>77</v>
      </c>
      <c r="B6" t="s">
        <v>97</v>
      </c>
      <c r="C6" t="s">
        <v>13</v>
      </c>
      <c r="D6">
        <v>275</v>
      </c>
      <c r="E6">
        <v>275</v>
      </c>
      <c r="F6">
        <v>500</v>
      </c>
      <c r="G6">
        <v>259.13</v>
      </c>
    </row>
    <row r="7" spans="1:7" x14ac:dyDescent="0.25">
      <c r="A7" t="s">
        <v>78</v>
      </c>
      <c r="B7" t="s">
        <v>97</v>
      </c>
      <c r="C7" t="s">
        <v>13</v>
      </c>
      <c r="D7">
        <v>475</v>
      </c>
      <c r="E7">
        <v>275</v>
      </c>
      <c r="F7">
        <v>500</v>
      </c>
      <c r="G7">
        <v>259.13</v>
      </c>
    </row>
    <row r="8" spans="1:7" x14ac:dyDescent="0.25">
      <c r="A8" t="s">
        <v>31</v>
      </c>
      <c r="B8" t="s">
        <v>47</v>
      </c>
      <c r="C8" t="s">
        <v>14</v>
      </c>
      <c r="E8">
        <v>275</v>
      </c>
      <c r="F8">
        <v>500</v>
      </c>
      <c r="G8">
        <v>259.13</v>
      </c>
    </row>
    <row r="9" spans="1:7" x14ac:dyDescent="0.25">
      <c r="A9" t="s">
        <v>32</v>
      </c>
      <c r="B9" t="s">
        <v>97</v>
      </c>
      <c r="C9" t="s">
        <v>13</v>
      </c>
      <c r="D9">
        <v>400</v>
      </c>
      <c r="E9">
        <v>275</v>
      </c>
      <c r="F9">
        <v>500</v>
      </c>
      <c r="G9">
        <v>259.13</v>
      </c>
    </row>
    <row r="10" spans="1:7" x14ac:dyDescent="0.25">
      <c r="A10" t="s">
        <v>30</v>
      </c>
      <c r="B10" t="s">
        <v>47</v>
      </c>
      <c r="C10" t="s">
        <v>14</v>
      </c>
      <c r="E10">
        <v>275</v>
      </c>
      <c r="F10">
        <v>500</v>
      </c>
      <c r="G10">
        <v>259.13</v>
      </c>
    </row>
    <row r="11" spans="1:7" x14ac:dyDescent="0.25">
      <c r="A11" t="s">
        <v>18</v>
      </c>
      <c r="B11" t="s">
        <v>97</v>
      </c>
      <c r="C11" t="s">
        <v>13</v>
      </c>
      <c r="D11">
        <v>475</v>
      </c>
      <c r="E11">
        <v>275</v>
      </c>
      <c r="F11">
        <v>500</v>
      </c>
      <c r="G11">
        <v>259.13</v>
      </c>
    </row>
    <row r="12" spans="1:7" x14ac:dyDescent="0.25">
      <c r="A12" t="s">
        <v>33</v>
      </c>
      <c r="B12" t="s">
        <v>97</v>
      </c>
      <c r="C12" t="s">
        <v>13</v>
      </c>
      <c r="D12">
        <v>525</v>
      </c>
      <c r="E12">
        <v>275</v>
      </c>
      <c r="F12">
        <v>500</v>
      </c>
      <c r="G12">
        <v>259.13</v>
      </c>
    </row>
    <row r="13" spans="1:7" x14ac:dyDescent="0.25">
      <c r="A13" t="s">
        <v>19</v>
      </c>
      <c r="B13" t="s">
        <v>47</v>
      </c>
      <c r="C13" t="s">
        <v>14</v>
      </c>
      <c r="E13">
        <v>275</v>
      </c>
      <c r="F13">
        <v>500</v>
      </c>
      <c r="G13">
        <v>259.13</v>
      </c>
    </row>
    <row r="14" spans="1:7" x14ac:dyDescent="0.25">
      <c r="A14" t="s">
        <v>86</v>
      </c>
      <c r="B14" t="s">
        <v>47</v>
      </c>
      <c r="C14" t="s">
        <v>13</v>
      </c>
      <c r="E14">
        <v>275</v>
      </c>
      <c r="F14">
        <v>500</v>
      </c>
      <c r="G14">
        <v>259.13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83E9E-D376-4F1C-A566-905729589B02}">
  <dimension ref="A1:G14"/>
  <sheetViews>
    <sheetView workbookViewId="0">
      <selection sqref="A1:G14"/>
    </sheetView>
  </sheetViews>
  <sheetFormatPr defaultRowHeight="15" x14ac:dyDescent="0.25"/>
  <sheetData>
    <row r="1" spans="1:7" x14ac:dyDescent="0.25">
      <c r="A1" t="s">
        <v>72</v>
      </c>
      <c r="B1" t="s">
        <v>97</v>
      </c>
      <c r="C1" t="s">
        <v>13</v>
      </c>
      <c r="D1">
        <v>415</v>
      </c>
      <c r="E1">
        <v>275</v>
      </c>
      <c r="F1">
        <v>500</v>
      </c>
      <c r="G1">
        <v>259.13</v>
      </c>
    </row>
    <row r="2" spans="1:7" x14ac:dyDescent="0.25">
      <c r="A2" t="s">
        <v>6</v>
      </c>
      <c r="B2" t="s">
        <v>97</v>
      </c>
      <c r="C2" t="s">
        <v>13</v>
      </c>
      <c r="D2">
        <v>415</v>
      </c>
      <c r="E2">
        <v>275</v>
      </c>
      <c r="F2">
        <v>500</v>
      </c>
      <c r="G2">
        <v>259.13</v>
      </c>
    </row>
    <row r="3" spans="1:7" x14ac:dyDescent="0.25">
      <c r="A3" t="s">
        <v>75</v>
      </c>
      <c r="B3" t="s">
        <v>97</v>
      </c>
      <c r="C3" t="s">
        <v>13</v>
      </c>
      <c r="D3">
        <v>475</v>
      </c>
      <c r="E3">
        <v>275</v>
      </c>
      <c r="F3">
        <v>500</v>
      </c>
      <c r="G3">
        <v>259.13</v>
      </c>
    </row>
    <row r="4" spans="1:7" x14ac:dyDescent="0.25">
      <c r="A4" t="s">
        <v>76</v>
      </c>
      <c r="B4" t="s">
        <v>47</v>
      </c>
      <c r="C4" t="s">
        <v>14</v>
      </c>
      <c r="E4">
        <v>275</v>
      </c>
      <c r="F4">
        <v>500</v>
      </c>
      <c r="G4">
        <v>259.13</v>
      </c>
    </row>
    <row r="5" spans="1:7" x14ac:dyDescent="0.25">
      <c r="A5" t="s">
        <v>29</v>
      </c>
      <c r="B5" t="s">
        <v>97</v>
      </c>
      <c r="C5" t="s">
        <v>13</v>
      </c>
      <c r="D5">
        <v>275</v>
      </c>
      <c r="E5">
        <v>275</v>
      </c>
      <c r="F5">
        <v>500</v>
      </c>
      <c r="G5">
        <v>259.13</v>
      </c>
    </row>
    <row r="6" spans="1:7" x14ac:dyDescent="0.25">
      <c r="A6" t="s">
        <v>77</v>
      </c>
      <c r="B6" t="s">
        <v>97</v>
      </c>
      <c r="C6" t="s">
        <v>13</v>
      </c>
      <c r="D6">
        <v>275</v>
      </c>
      <c r="E6">
        <v>275</v>
      </c>
      <c r="F6">
        <v>500</v>
      </c>
      <c r="G6">
        <v>259.13</v>
      </c>
    </row>
    <row r="7" spans="1:7" x14ac:dyDescent="0.25">
      <c r="A7" t="s">
        <v>78</v>
      </c>
      <c r="B7" t="s">
        <v>97</v>
      </c>
      <c r="C7" t="s">
        <v>13</v>
      </c>
      <c r="D7">
        <v>475</v>
      </c>
      <c r="E7">
        <v>275</v>
      </c>
      <c r="F7">
        <v>500</v>
      </c>
      <c r="G7">
        <v>259.13</v>
      </c>
    </row>
    <row r="8" spans="1:7" x14ac:dyDescent="0.25">
      <c r="A8" t="s">
        <v>31</v>
      </c>
      <c r="B8" t="s">
        <v>47</v>
      </c>
      <c r="C8" t="s">
        <v>14</v>
      </c>
      <c r="E8">
        <v>275</v>
      </c>
      <c r="F8">
        <v>500</v>
      </c>
      <c r="G8">
        <v>259.13</v>
      </c>
    </row>
    <row r="9" spans="1:7" x14ac:dyDescent="0.25">
      <c r="A9" t="s">
        <v>32</v>
      </c>
      <c r="B9" t="s">
        <v>97</v>
      </c>
      <c r="C9" t="s">
        <v>13</v>
      </c>
      <c r="D9">
        <v>400</v>
      </c>
      <c r="E9">
        <v>275</v>
      </c>
      <c r="F9">
        <v>500</v>
      </c>
      <c r="G9">
        <v>259.13</v>
      </c>
    </row>
    <row r="10" spans="1:7" x14ac:dyDescent="0.25">
      <c r="A10" t="s">
        <v>30</v>
      </c>
      <c r="B10" t="s">
        <v>47</v>
      </c>
      <c r="C10" t="s">
        <v>14</v>
      </c>
      <c r="E10">
        <v>275</v>
      </c>
      <c r="F10">
        <v>500</v>
      </c>
      <c r="G10">
        <v>259.13</v>
      </c>
    </row>
    <row r="11" spans="1:7" x14ac:dyDescent="0.25">
      <c r="A11" t="s">
        <v>18</v>
      </c>
      <c r="B11" t="s">
        <v>97</v>
      </c>
      <c r="C11" t="s">
        <v>13</v>
      </c>
      <c r="D11">
        <v>475</v>
      </c>
      <c r="E11">
        <v>275</v>
      </c>
      <c r="F11">
        <v>500</v>
      </c>
      <c r="G11">
        <v>259.13</v>
      </c>
    </row>
    <row r="12" spans="1:7" x14ac:dyDescent="0.25">
      <c r="A12" t="s">
        <v>33</v>
      </c>
      <c r="B12" t="s">
        <v>97</v>
      </c>
      <c r="C12" t="s">
        <v>13</v>
      </c>
      <c r="D12">
        <v>525</v>
      </c>
      <c r="E12">
        <v>275</v>
      </c>
      <c r="F12">
        <v>500</v>
      </c>
      <c r="G12">
        <v>259.13</v>
      </c>
    </row>
    <row r="13" spans="1:7" x14ac:dyDescent="0.25">
      <c r="A13" t="s">
        <v>19</v>
      </c>
      <c r="B13" t="s">
        <v>47</v>
      </c>
      <c r="C13" t="s">
        <v>14</v>
      </c>
      <c r="E13">
        <v>275</v>
      </c>
      <c r="F13">
        <v>500</v>
      </c>
      <c r="G13">
        <v>259.13</v>
      </c>
    </row>
    <row r="14" spans="1:7" x14ac:dyDescent="0.25">
      <c r="A14" t="s">
        <v>86</v>
      </c>
      <c r="B14" t="s">
        <v>47</v>
      </c>
      <c r="C14" t="s">
        <v>13</v>
      </c>
      <c r="E14">
        <v>275</v>
      </c>
      <c r="F14">
        <v>500</v>
      </c>
      <c r="G14">
        <v>259.13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749C-BE92-46EC-9489-64F6D7C381FE}">
  <dimension ref="A1:G14"/>
  <sheetViews>
    <sheetView workbookViewId="0">
      <selection activeCell="K18" sqref="K18"/>
    </sheetView>
  </sheetViews>
  <sheetFormatPr defaultRowHeight="15" x14ac:dyDescent="0.25"/>
  <sheetData>
    <row r="1" spans="1:7" x14ac:dyDescent="0.25">
      <c r="A1" t="s">
        <v>72</v>
      </c>
      <c r="B1" t="s">
        <v>97</v>
      </c>
      <c r="C1" t="s">
        <v>13</v>
      </c>
      <c r="D1">
        <v>415</v>
      </c>
      <c r="E1">
        <v>275</v>
      </c>
      <c r="F1">
        <v>500</v>
      </c>
      <c r="G1">
        <v>259.13</v>
      </c>
    </row>
    <row r="2" spans="1:7" x14ac:dyDescent="0.25">
      <c r="A2" t="s">
        <v>6</v>
      </c>
      <c r="B2" t="s">
        <v>97</v>
      </c>
      <c r="C2" t="s">
        <v>13</v>
      </c>
      <c r="D2">
        <v>415</v>
      </c>
      <c r="E2">
        <v>275</v>
      </c>
      <c r="F2">
        <v>500</v>
      </c>
      <c r="G2">
        <v>259.13</v>
      </c>
    </row>
    <row r="3" spans="1:7" x14ac:dyDescent="0.25">
      <c r="A3" t="s">
        <v>75</v>
      </c>
      <c r="B3" t="s">
        <v>97</v>
      </c>
      <c r="C3" t="s">
        <v>13</v>
      </c>
      <c r="D3">
        <v>475</v>
      </c>
      <c r="E3">
        <v>275</v>
      </c>
      <c r="F3">
        <v>500</v>
      </c>
      <c r="G3">
        <v>259.13</v>
      </c>
    </row>
    <row r="4" spans="1:7" x14ac:dyDescent="0.25">
      <c r="A4" t="s">
        <v>76</v>
      </c>
      <c r="B4" t="s">
        <v>65</v>
      </c>
      <c r="C4" t="s">
        <v>14</v>
      </c>
      <c r="E4">
        <v>275</v>
      </c>
      <c r="F4">
        <v>500</v>
      </c>
      <c r="G4">
        <v>259.13</v>
      </c>
    </row>
    <row r="5" spans="1:7" x14ac:dyDescent="0.25">
      <c r="A5" t="s">
        <v>29</v>
      </c>
      <c r="B5" t="s">
        <v>97</v>
      </c>
      <c r="C5" t="s">
        <v>13</v>
      </c>
      <c r="D5">
        <v>275</v>
      </c>
      <c r="E5">
        <v>275</v>
      </c>
      <c r="F5">
        <v>500</v>
      </c>
      <c r="G5">
        <v>259.13</v>
      </c>
    </row>
    <row r="6" spans="1:7" x14ac:dyDescent="0.25">
      <c r="A6" t="s">
        <v>77</v>
      </c>
      <c r="B6" t="s">
        <v>97</v>
      </c>
      <c r="C6" t="s">
        <v>13</v>
      </c>
      <c r="D6">
        <v>275</v>
      </c>
      <c r="E6">
        <v>275</v>
      </c>
      <c r="F6">
        <v>500</v>
      </c>
      <c r="G6">
        <v>259.13</v>
      </c>
    </row>
    <row r="7" spans="1:7" x14ac:dyDescent="0.25">
      <c r="A7" t="s">
        <v>78</v>
      </c>
      <c r="B7" t="s">
        <v>97</v>
      </c>
      <c r="C7" t="s">
        <v>13</v>
      </c>
      <c r="D7">
        <v>475</v>
      </c>
      <c r="E7">
        <v>275</v>
      </c>
      <c r="F7">
        <v>500</v>
      </c>
      <c r="G7">
        <v>259.13</v>
      </c>
    </row>
    <row r="8" spans="1:7" x14ac:dyDescent="0.25">
      <c r="A8" t="s">
        <v>31</v>
      </c>
      <c r="B8" t="s">
        <v>65</v>
      </c>
      <c r="C8" t="s">
        <v>14</v>
      </c>
      <c r="E8">
        <v>275</v>
      </c>
      <c r="F8">
        <v>500</v>
      </c>
      <c r="G8">
        <v>259.13</v>
      </c>
    </row>
    <row r="9" spans="1:7" x14ac:dyDescent="0.25">
      <c r="A9" t="s">
        <v>32</v>
      </c>
      <c r="B9" t="s">
        <v>97</v>
      </c>
      <c r="C9" t="s">
        <v>13</v>
      </c>
      <c r="D9">
        <v>400</v>
      </c>
      <c r="E9">
        <v>275</v>
      </c>
      <c r="F9">
        <v>500</v>
      </c>
      <c r="G9">
        <v>259.13</v>
      </c>
    </row>
    <row r="10" spans="1:7" x14ac:dyDescent="0.25">
      <c r="A10" t="s">
        <v>30</v>
      </c>
      <c r="B10" t="s">
        <v>65</v>
      </c>
      <c r="C10" t="s">
        <v>14</v>
      </c>
      <c r="E10">
        <v>275</v>
      </c>
      <c r="F10">
        <v>500</v>
      </c>
      <c r="G10">
        <v>259.13</v>
      </c>
    </row>
    <row r="11" spans="1:7" x14ac:dyDescent="0.25">
      <c r="A11" t="s">
        <v>18</v>
      </c>
      <c r="B11" t="s">
        <v>97</v>
      </c>
      <c r="C11" t="s">
        <v>13</v>
      </c>
      <c r="D11">
        <v>475</v>
      </c>
      <c r="E11">
        <v>275</v>
      </c>
      <c r="F11">
        <v>500</v>
      </c>
      <c r="G11">
        <v>259.13</v>
      </c>
    </row>
    <row r="12" spans="1:7" x14ac:dyDescent="0.25">
      <c r="A12" t="s">
        <v>33</v>
      </c>
      <c r="B12" t="s">
        <v>97</v>
      </c>
      <c r="C12" t="s">
        <v>13</v>
      </c>
      <c r="D12">
        <v>525</v>
      </c>
      <c r="E12">
        <v>275</v>
      </c>
      <c r="F12">
        <v>500</v>
      </c>
      <c r="G12">
        <v>259.13</v>
      </c>
    </row>
    <row r="13" spans="1:7" x14ac:dyDescent="0.25">
      <c r="A13" t="s">
        <v>19</v>
      </c>
      <c r="B13" t="s">
        <v>65</v>
      </c>
      <c r="C13" t="s">
        <v>14</v>
      </c>
      <c r="E13">
        <v>275</v>
      </c>
      <c r="F13">
        <v>500</v>
      </c>
      <c r="G13">
        <v>259.13</v>
      </c>
    </row>
    <row r="14" spans="1:7" x14ac:dyDescent="0.25">
      <c r="A14" t="s">
        <v>86</v>
      </c>
      <c r="B14" t="s">
        <v>47</v>
      </c>
      <c r="C14" t="s">
        <v>13</v>
      </c>
      <c r="E14">
        <v>275</v>
      </c>
      <c r="F14">
        <v>500</v>
      </c>
      <c r="G14">
        <v>259.13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25"/>
  <sheetViews>
    <sheetView workbookViewId="0">
      <selection activeCell="C23" sqref="C23"/>
    </sheetView>
  </sheetViews>
  <sheetFormatPr defaultRowHeight="15" x14ac:dyDescent="0.25"/>
  <sheetData>
    <row r="1" spans="1:1" x14ac:dyDescent="0.25">
      <c r="A1" t="s">
        <v>72</v>
      </c>
    </row>
    <row r="2" spans="1:1" x14ac:dyDescent="0.25">
      <c r="A2" t="s">
        <v>6</v>
      </c>
    </row>
    <row r="3" spans="1:1" x14ac:dyDescent="0.25">
      <c r="A3" t="s">
        <v>73</v>
      </c>
    </row>
    <row r="4" spans="1:1" x14ac:dyDescent="0.25">
      <c r="A4" t="s">
        <v>74</v>
      </c>
    </row>
    <row r="5" spans="1:1" x14ac:dyDescent="0.25">
      <c r="A5" t="s">
        <v>75</v>
      </c>
    </row>
    <row r="6" spans="1:1" x14ac:dyDescent="0.25">
      <c r="A6" t="s">
        <v>76</v>
      </c>
    </row>
    <row r="7" spans="1:1" x14ac:dyDescent="0.25">
      <c r="A7" t="s">
        <v>29</v>
      </c>
    </row>
    <row r="8" spans="1:1" x14ac:dyDescent="0.25">
      <c r="A8" t="s">
        <v>77</v>
      </c>
    </row>
    <row r="9" spans="1:1" x14ac:dyDescent="0.25">
      <c r="A9" t="s">
        <v>78</v>
      </c>
    </row>
    <row r="10" spans="1:1" x14ac:dyDescent="0.25">
      <c r="A10" t="s">
        <v>31</v>
      </c>
    </row>
    <row r="11" spans="1:1" x14ac:dyDescent="0.25">
      <c r="A11" t="s">
        <v>32</v>
      </c>
    </row>
    <row r="12" spans="1:1" x14ac:dyDescent="0.25">
      <c r="A12" t="s">
        <v>30</v>
      </c>
    </row>
    <row r="13" spans="1:1" x14ac:dyDescent="0.25">
      <c r="A13" t="s">
        <v>79</v>
      </c>
    </row>
    <row r="14" spans="1:1" x14ac:dyDescent="0.25">
      <c r="A14" t="s">
        <v>80</v>
      </c>
    </row>
    <row r="15" spans="1:1" x14ac:dyDescent="0.25">
      <c r="A15" t="s">
        <v>18</v>
      </c>
    </row>
    <row r="16" spans="1:1" x14ac:dyDescent="0.25">
      <c r="A16" t="s">
        <v>81</v>
      </c>
    </row>
    <row r="17" spans="1:1" x14ac:dyDescent="0.25">
      <c r="A17" t="s">
        <v>82</v>
      </c>
    </row>
    <row r="18" spans="1:1" x14ac:dyDescent="0.25">
      <c r="A18" t="s">
        <v>33</v>
      </c>
    </row>
    <row r="19" spans="1:1" x14ac:dyDescent="0.25">
      <c r="A19" t="s">
        <v>5</v>
      </c>
    </row>
    <row r="20" spans="1:1" x14ac:dyDescent="0.25">
      <c r="A20" t="s">
        <v>19</v>
      </c>
    </row>
    <row r="21" spans="1:1" x14ac:dyDescent="0.25">
      <c r="A21" t="s">
        <v>83</v>
      </c>
    </row>
    <row r="22" spans="1:1" x14ac:dyDescent="0.25">
      <c r="A22" t="s">
        <v>20</v>
      </c>
    </row>
    <row r="23" spans="1:1" x14ac:dyDescent="0.25">
      <c r="A23" t="s">
        <v>84</v>
      </c>
    </row>
    <row r="24" spans="1:1" x14ac:dyDescent="0.25">
      <c r="A24" t="s">
        <v>85</v>
      </c>
    </row>
    <row r="25" spans="1:1" x14ac:dyDescent="0.25">
      <c r="A25"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H25"/>
  <sheetViews>
    <sheetView workbookViewId="0">
      <selection activeCell="A26" sqref="A26:XFD27"/>
    </sheetView>
  </sheetViews>
  <sheetFormatPr defaultRowHeight="15" x14ac:dyDescent="0.25"/>
  <cols>
    <col min="1" max="1" width="30" customWidth="1"/>
  </cols>
  <sheetData>
    <row r="1" spans="1:8" x14ac:dyDescent="0.25">
      <c r="A1" t="s">
        <v>72</v>
      </c>
      <c r="B1" t="s">
        <v>88</v>
      </c>
      <c r="C1" t="s">
        <v>14</v>
      </c>
      <c r="D1">
        <v>1150</v>
      </c>
      <c r="E1">
        <v>963.98</v>
      </c>
      <c r="F1">
        <v>1400</v>
      </c>
      <c r="G1">
        <v>877</v>
      </c>
      <c r="H1" t="s">
        <v>100</v>
      </c>
    </row>
    <row r="2" spans="1:8" x14ac:dyDescent="0.25">
      <c r="A2" t="s">
        <v>6</v>
      </c>
      <c r="B2" t="s">
        <v>88</v>
      </c>
      <c r="C2" t="s">
        <v>14</v>
      </c>
      <c r="D2">
        <v>1150</v>
      </c>
      <c r="E2">
        <v>963.98</v>
      </c>
      <c r="F2">
        <v>1400</v>
      </c>
      <c r="G2">
        <v>877</v>
      </c>
      <c r="H2" t="s">
        <v>100</v>
      </c>
    </row>
    <row r="3" spans="1:8" x14ac:dyDescent="0.25">
      <c r="A3" t="s">
        <v>73</v>
      </c>
      <c r="B3" t="s">
        <v>21</v>
      </c>
      <c r="C3" t="s">
        <v>14</v>
      </c>
      <c r="D3">
        <v>1300</v>
      </c>
      <c r="E3">
        <v>963.98</v>
      </c>
      <c r="F3">
        <v>1400</v>
      </c>
      <c r="G3">
        <v>877</v>
      </c>
      <c r="H3" t="s">
        <v>100</v>
      </c>
    </row>
    <row r="4" spans="1:8" x14ac:dyDescent="0.25">
      <c r="A4" t="s">
        <v>74</v>
      </c>
      <c r="B4" t="s">
        <v>21</v>
      </c>
      <c r="C4" t="s">
        <v>14</v>
      </c>
      <c r="D4">
        <v>1250</v>
      </c>
      <c r="E4">
        <v>963.98</v>
      </c>
      <c r="F4">
        <v>1400</v>
      </c>
      <c r="G4">
        <v>877</v>
      </c>
      <c r="H4" t="s">
        <v>100</v>
      </c>
    </row>
    <row r="5" spans="1:8" x14ac:dyDescent="0.25">
      <c r="A5" t="s">
        <v>75</v>
      </c>
      <c r="B5" t="s">
        <v>21</v>
      </c>
      <c r="C5" t="s">
        <v>14</v>
      </c>
      <c r="D5">
        <v>1100</v>
      </c>
      <c r="E5">
        <v>963.98</v>
      </c>
      <c r="F5">
        <v>1400</v>
      </c>
      <c r="G5">
        <v>877</v>
      </c>
      <c r="H5" t="s">
        <v>100</v>
      </c>
    </row>
    <row r="6" spans="1:8" x14ac:dyDescent="0.25">
      <c r="A6" t="s">
        <v>76</v>
      </c>
      <c r="B6" t="s">
        <v>101</v>
      </c>
      <c r="C6" t="s">
        <v>34</v>
      </c>
      <c r="E6">
        <v>963.98</v>
      </c>
      <c r="F6">
        <v>1400</v>
      </c>
      <c r="G6">
        <v>877</v>
      </c>
      <c r="H6" t="s">
        <v>102</v>
      </c>
    </row>
    <row r="7" spans="1:8" x14ac:dyDescent="0.25">
      <c r="A7" t="s">
        <v>29</v>
      </c>
      <c r="B7" t="s">
        <v>88</v>
      </c>
      <c r="C7" t="s">
        <v>14</v>
      </c>
      <c r="D7">
        <v>877</v>
      </c>
      <c r="E7">
        <v>963.98</v>
      </c>
      <c r="F7">
        <v>1400</v>
      </c>
      <c r="G7">
        <v>877</v>
      </c>
      <c r="H7" t="s">
        <v>100</v>
      </c>
    </row>
    <row r="8" spans="1:8" x14ac:dyDescent="0.25">
      <c r="A8" t="s">
        <v>77</v>
      </c>
      <c r="B8" t="s">
        <v>88</v>
      </c>
      <c r="C8" t="s">
        <v>14</v>
      </c>
      <c r="D8">
        <v>877</v>
      </c>
      <c r="E8">
        <v>963.98</v>
      </c>
      <c r="F8">
        <v>1400</v>
      </c>
      <c r="G8">
        <v>877</v>
      </c>
      <c r="H8" t="s">
        <v>100</v>
      </c>
    </row>
    <row r="9" spans="1:8" x14ac:dyDescent="0.25">
      <c r="A9" t="s">
        <v>78</v>
      </c>
      <c r="B9" t="s">
        <v>21</v>
      </c>
      <c r="C9" t="s">
        <v>14</v>
      </c>
      <c r="D9">
        <v>1400</v>
      </c>
      <c r="E9">
        <v>963.98</v>
      </c>
      <c r="F9">
        <v>1400</v>
      </c>
      <c r="G9">
        <v>877</v>
      </c>
      <c r="H9" t="s">
        <v>100</v>
      </c>
    </row>
    <row r="10" spans="1:8" x14ac:dyDescent="0.25">
      <c r="A10" t="s">
        <v>31</v>
      </c>
      <c r="B10" t="s">
        <v>21</v>
      </c>
      <c r="C10" t="s">
        <v>14</v>
      </c>
      <c r="D10">
        <v>1300</v>
      </c>
      <c r="E10">
        <v>963.98</v>
      </c>
      <c r="F10">
        <v>1400</v>
      </c>
      <c r="G10">
        <v>877</v>
      </c>
      <c r="H10" t="s">
        <v>100</v>
      </c>
    </row>
    <row r="11" spans="1:8" x14ac:dyDescent="0.25">
      <c r="A11" t="s">
        <v>32</v>
      </c>
      <c r="B11" t="s">
        <v>21</v>
      </c>
      <c r="C11" t="s">
        <v>14</v>
      </c>
      <c r="D11">
        <v>1300</v>
      </c>
      <c r="E11">
        <v>963.98</v>
      </c>
      <c r="F11">
        <v>1400</v>
      </c>
      <c r="G11">
        <v>877</v>
      </c>
      <c r="H11" t="s">
        <v>100</v>
      </c>
    </row>
    <row r="12" spans="1:8" x14ac:dyDescent="0.25">
      <c r="A12" t="s">
        <v>30</v>
      </c>
      <c r="B12" t="s">
        <v>101</v>
      </c>
      <c r="C12" t="s">
        <v>34</v>
      </c>
      <c r="E12">
        <v>963.98</v>
      </c>
      <c r="F12">
        <v>1400</v>
      </c>
      <c r="G12">
        <v>877</v>
      </c>
      <c r="H12" t="s">
        <v>102</v>
      </c>
    </row>
    <row r="13" spans="1:8" x14ac:dyDescent="0.25">
      <c r="A13" t="s">
        <v>79</v>
      </c>
      <c r="B13" t="s">
        <v>21</v>
      </c>
      <c r="C13" t="s">
        <v>14</v>
      </c>
      <c r="D13">
        <v>1300</v>
      </c>
      <c r="E13">
        <v>963.98</v>
      </c>
      <c r="F13">
        <v>1400</v>
      </c>
      <c r="G13">
        <v>877</v>
      </c>
      <c r="H13" t="s">
        <v>100</v>
      </c>
    </row>
    <row r="14" spans="1:8" x14ac:dyDescent="0.25">
      <c r="A14" t="s">
        <v>80</v>
      </c>
      <c r="B14" t="s">
        <v>21</v>
      </c>
      <c r="C14" t="s">
        <v>14</v>
      </c>
      <c r="D14">
        <v>1300</v>
      </c>
      <c r="E14">
        <v>963.98</v>
      </c>
      <c r="F14">
        <v>1400</v>
      </c>
      <c r="G14">
        <v>877</v>
      </c>
      <c r="H14" t="s">
        <v>100</v>
      </c>
    </row>
    <row r="15" spans="1:8" x14ac:dyDescent="0.25">
      <c r="A15" t="s">
        <v>18</v>
      </c>
      <c r="B15" t="s">
        <v>21</v>
      </c>
      <c r="C15" t="s">
        <v>14</v>
      </c>
      <c r="D15">
        <v>1400</v>
      </c>
      <c r="E15">
        <v>963.98</v>
      </c>
      <c r="F15">
        <v>1400</v>
      </c>
      <c r="G15">
        <v>877</v>
      </c>
      <c r="H15" t="s">
        <v>100</v>
      </c>
    </row>
    <row r="16" spans="1:8" x14ac:dyDescent="0.25">
      <c r="A16" t="s">
        <v>81</v>
      </c>
      <c r="B16" t="s">
        <v>21</v>
      </c>
      <c r="C16" t="s">
        <v>14</v>
      </c>
      <c r="D16">
        <v>1030</v>
      </c>
      <c r="E16">
        <v>963.98</v>
      </c>
      <c r="F16">
        <v>1400</v>
      </c>
      <c r="G16">
        <v>877</v>
      </c>
      <c r="H16" t="s">
        <v>100</v>
      </c>
    </row>
    <row r="17" spans="1:8" x14ac:dyDescent="0.25">
      <c r="A17" t="s">
        <v>82</v>
      </c>
      <c r="B17" t="s">
        <v>21</v>
      </c>
      <c r="C17" t="s">
        <v>14</v>
      </c>
      <c r="D17">
        <v>1000</v>
      </c>
      <c r="E17">
        <v>963.98</v>
      </c>
      <c r="F17">
        <v>1400</v>
      </c>
      <c r="G17">
        <v>877</v>
      </c>
      <c r="H17" t="s">
        <v>100</v>
      </c>
    </row>
    <row r="18" spans="1:8" x14ac:dyDescent="0.25">
      <c r="A18" t="s">
        <v>33</v>
      </c>
      <c r="B18" t="s">
        <v>21</v>
      </c>
      <c r="C18" t="s">
        <v>14</v>
      </c>
      <c r="D18">
        <v>1200</v>
      </c>
      <c r="E18">
        <v>963.98</v>
      </c>
      <c r="F18">
        <v>1400</v>
      </c>
      <c r="G18">
        <v>877</v>
      </c>
      <c r="H18" t="s">
        <v>100</v>
      </c>
    </row>
    <row r="19" spans="1:8" x14ac:dyDescent="0.25">
      <c r="A19" t="s">
        <v>5</v>
      </c>
      <c r="B19" t="s">
        <v>89</v>
      </c>
      <c r="C19" t="s">
        <v>34</v>
      </c>
      <c r="E19">
        <v>963.98</v>
      </c>
      <c r="F19">
        <v>1400</v>
      </c>
      <c r="G19">
        <v>877</v>
      </c>
      <c r="H19" t="s">
        <v>102</v>
      </c>
    </row>
    <row r="20" spans="1:8" x14ac:dyDescent="0.25">
      <c r="A20" t="s">
        <v>19</v>
      </c>
      <c r="B20" t="s">
        <v>90</v>
      </c>
      <c r="E20">
        <v>963.98</v>
      </c>
      <c r="H20" t="s">
        <v>100</v>
      </c>
    </row>
    <row r="21" spans="1:8" x14ac:dyDescent="0.25">
      <c r="A21" t="s">
        <v>83</v>
      </c>
      <c r="B21" t="s">
        <v>21</v>
      </c>
      <c r="C21" t="s">
        <v>14</v>
      </c>
      <c r="D21">
        <v>1250</v>
      </c>
      <c r="E21">
        <v>963.98</v>
      </c>
      <c r="F21">
        <v>1400</v>
      </c>
      <c r="G21">
        <v>877</v>
      </c>
      <c r="H21" t="s">
        <v>100</v>
      </c>
    </row>
    <row r="22" spans="1:8" x14ac:dyDescent="0.25">
      <c r="A22" t="s">
        <v>20</v>
      </c>
      <c r="B22" t="s">
        <v>21</v>
      </c>
      <c r="C22" t="s">
        <v>14</v>
      </c>
      <c r="D22">
        <v>1225</v>
      </c>
      <c r="E22">
        <v>963.98</v>
      </c>
      <c r="F22">
        <v>1400</v>
      </c>
      <c r="G22">
        <v>877</v>
      </c>
      <c r="H22" t="s">
        <v>100</v>
      </c>
    </row>
    <row r="23" spans="1:8" x14ac:dyDescent="0.25">
      <c r="A23" t="s">
        <v>84</v>
      </c>
      <c r="B23" t="s">
        <v>101</v>
      </c>
      <c r="C23" t="s">
        <v>34</v>
      </c>
      <c r="E23">
        <v>963.98</v>
      </c>
      <c r="F23">
        <v>1400</v>
      </c>
      <c r="G23">
        <v>877</v>
      </c>
      <c r="H23" t="s">
        <v>102</v>
      </c>
    </row>
    <row r="24" spans="1:8" x14ac:dyDescent="0.25">
      <c r="A24" t="s">
        <v>85</v>
      </c>
      <c r="B24" t="s">
        <v>21</v>
      </c>
      <c r="C24" t="s">
        <v>14</v>
      </c>
      <c r="D24">
        <v>1000</v>
      </c>
      <c r="E24">
        <v>963.98</v>
      </c>
      <c r="F24">
        <v>1400</v>
      </c>
      <c r="G24">
        <v>877</v>
      </c>
      <c r="H24" t="s">
        <v>100</v>
      </c>
    </row>
    <row r="25" spans="1:8" x14ac:dyDescent="0.25">
      <c r="A25" t="s">
        <v>86</v>
      </c>
      <c r="B25" t="s">
        <v>101</v>
      </c>
      <c r="C25" t="s">
        <v>34</v>
      </c>
      <c r="E25">
        <v>963.98</v>
      </c>
      <c r="F25">
        <v>1400</v>
      </c>
      <c r="G25">
        <v>877</v>
      </c>
      <c r="H25"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B25"/>
  <sheetViews>
    <sheetView workbookViewId="0">
      <selection activeCell="K27" sqref="K27"/>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426C-8596-4669-8709-F502B7E055E5}">
  <dimension ref="A1:B25"/>
  <sheetViews>
    <sheetView workbookViewId="0">
      <selection activeCell="P14" sqref="P14"/>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B25"/>
  <sheetViews>
    <sheetView workbookViewId="0">
      <selection activeCell="D38" sqref="D38"/>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8187-F672-4A9C-A49E-4D419F96917B}">
  <dimension ref="A1:B25"/>
  <sheetViews>
    <sheetView workbookViewId="0">
      <selection activeCell="N21" sqref="N21"/>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E689-E203-474B-8922-2BED4E7EE647}">
  <dimension ref="A1:B25"/>
  <sheetViews>
    <sheetView workbookViewId="0">
      <selection activeCell="N21" sqref="N21"/>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B25"/>
  <sheetViews>
    <sheetView workbookViewId="0">
      <selection activeCell="M22" sqref="M22"/>
    </sheetView>
  </sheetViews>
  <sheetFormatPr defaultRowHeight="15" x14ac:dyDescent="0.25"/>
  <sheetData>
    <row r="1" spans="1:2" x14ac:dyDescent="0.25">
      <c r="A1" t="s">
        <v>72</v>
      </c>
      <c r="B1" t="s">
        <v>91</v>
      </c>
    </row>
    <row r="2" spans="1:2" x14ac:dyDescent="0.25">
      <c r="A2" t="s">
        <v>6</v>
      </c>
      <c r="B2" t="s">
        <v>91</v>
      </c>
    </row>
    <row r="3" spans="1:2" x14ac:dyDescent="0.25">
      <c r="A3" t="s">
        <v>73</v>
      </c>
      <c r="B3" t="s">
        <v>21</v>
      </c>
    </row>
    <row r="4" spans="1:2" x14ac:dyDescent="0.25">
      <c r="A4" t="s">
        <v>74</v>
      </c>
      <c r="B4" t="s">
        <v>21</v>
      </c>
    </row>
    <row r="5" spans="1:2" x14ac:dyDescent="0.25">
      <c r="A5" t="s">
        <v>75</v>
      </c>
      <c r="B5" t="s">
        <v>21</v>
      </c>
    </row>
    <row r="6" spans="1:2" x14ac:dyDescent="0.25">
      <c r="A6" t="s">
        <v>76</v>
      </c>
      <c r="B6" t="s">
        <v>92</v>
      </c>
    </row>
    <row r="7" spans="1:2" x14ac:dyDescent="0.25">
      <c r="A7" t="s">
        <v>29</v>
      </c>
      <c r="B7" t="s">
        <v>91</v>
      </c>
    </row>
    <row r="8" spans="1:2" x14ac:dyDescent="0.25">
      <c r="A8" t="s">
        <v>77</v>
      </c>
      <c r="B8" t="s">
        <v>91</v>
      </c>
    </row>
    <row r="9" spans="1:2" x14ac:dyDescent="0.25">
      <c r="A9" t="s">
        <v>78</v>
      </c>
      <c r="B9" t="s">
        <v>21</v>
      </c>
    </row>
    <row r="10" spans="1:2" x14ac:dyDescent="0.25">
      <c r="A10" t="s">
        <v>31</v>
      </c>
      <c r="B10" t="s">
        <v>21</v>
      </c>
    </row>
    <row r="11" spans="1:2" x14ac:dyDescent="0.25">
      <c r="A11" t="s">
        <v>32</v>
      </c>
      <c r="B11" t="s">
        <v>21</v>
      </c>
    </row>
    <row r="12" spans="1:2" x14ac:dyDescent="0.25">
      <c r="A12" t="s">
        <v>30</v>
      </c>
      <c r="B12" t="s">
        <v>91</v>
      </c>
    </row>
    <row r="13" spans="1:2" x14ac:dyDescent="0.25">
      <c r="A13" t="s">
        <v>79</v>
      </c>
      <c r="B13" t="s">
        <v>21</v>
      </c>
    </row>
    <row r="14" spans="1:2" x14ac:dyDescent="0.25">
      <c r="A14" t="s">
        <v>80</v>
      </c>
      <c r="B14" t="s">
        <v>21</v>
      </c>
    </row>
    <row r="15" spans="1:2" x14ac:dyDescent="0.25">
      <c r="A15" t="s">
        <v>18</v>
      </c>
      <c r="B15" t="s">
        <v>21</v>
      </c>
    </row>
    <row r="16" spans="1:2" x14ac:dyDescent="0.25">
      <c r="A16" t="s">
        <v>81</v>
      </c>
      <c r="B16" t="s">
        <v>21</v>
      </c>
    </row>
    <row r="17" spans="1:2" x14ac:dyDescent="0.25">
      <c r="A17" t="s">
        <v>82</v>
      </c>
      <c r="B17" t="s">
        <v>21</v>
      </c>
    </row>
    <row r="18" spans="1:2" x14ac:dyDescent="0.25">
      <c r="A18" t="s">
        <v>33</v>
      </c>
      <c r="B18" t="s">
        <v>21</v>
      </c>
    </row>
    <row r="19" spans="1:2" x14ac:dyDescent="0.25">
      <c r="A19" t="s">
        <v>5</v>
      </c>
      <c r="B19" t="s">
        <v>93</v>
      </c>
    </row>
    <row r="20" spans="1:2" x14ac:dyDescent="0.25">
      <c r="A20" t="s">
        <v>19</v>
      </c>
      <c r="B20" t="s">
        <v>94</v>
      </c>
    </row>
    <row r="21" spans="1:2" x14ac:dyDescent="0.25">
      <c r="A21" t="s">
        <v>83</v>
      </c>
      <c r="B21" t="s">
        <v>21</v>
      </c>
    </row>
    <row r="22" spans="1:2" x14ac:dyDescent="0.25">
      <c r="A22" t="s">
        <v>20</v>
      </c>
      <c r="B22" t="s">
        <v>21</v>
      </c>
    </row>
    <row r="23" spans="1:2" x14ac:dyDescent="0.25">
      <c r="A23" t="s">
        <v>84</v>
      </c>
      <c r="B23" t="s">
        <v>92</v>
      </c>
    </row>
    <row r="24" spans="1:2" x14ac:dyDescent="0.25">
      <c r="A24" t="s">
        <v>85</v>
      </c>
      <c r="B24" t="s">
        <v>21</v>
      </c>
    </row>
    <row r="25" spans="1:2" x14ac:dyDescent="0.25">
      <c r="A25" t="s">
        <v>86</v>
      </c>
      <c r="B25"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SHOPPABLE SERVICES</vt:lpstr>
      <vt:lpstr>Payers</vt:lpstr>
      <vt:lpstr>IP R&amp;B</vt:lpstr>
      <vt:lpstr>DIAG EXAM</vt:lpstr>
      <vt:lpstr>Eval w Med</vt:lpstr>
      <vt:lpstr>SUBS HOSP 15 - 24</vt:lpstr>
      <vt:lpstr>SUBS HOSP 25 - 34</vt:lpstr>
      <vt:lpstr>SUBS HOSP 35</vt:lpstr>
      <vt:lpstr>DIS LT 30</vt:lpstr>
      <vt:lpstr>DIS 31</vt:lpstr>
      <vt:lpstr>INIT</vt:lpstr>
      <vt:lpstr>EDUC</vt:lpstr>
      <vt:lpstr>GRP PSYCH</vt:lpstr>
      <vt:lpstr>GT ACT</vt:lpstr>
      <vt:lpstr>GT INTR</vt:lpstr>
      <vt:lpstr>GT PG</vt:lpstr>
      <vt:lpstr>INTR PSYCH</vt:lpstr>
      <vt:lpstr>PHP</vt:lpstr>
      <vt:lpstr>PHP PER DIEM</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2024-12-13T15:15:34Z</dcterms:modified>
</cp:coreProperties>
</file>