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ohcg-my.sharepoint.com/personal/brichards_oceanshealthcare_com/Documents/PRICE TRANSPARENCY FILES/PRICE TRANSPARENCY VIOLATION NOTICES/PRICE TRANSPARENCY SHOPPABLE SERVICES_STANDARD CHARGES_ OCT 23/"/>
    </mc:Choice>
  </mc:AlternateContent>
  <xr:revisionPtr revIDLastSave="0" documentId="8_{57A17137-5C80-468F-8EF0-BBBDBF00B4CA}" xr6:coauthVersionLast="47" xr6:coauthVersionMax="47" xr10:uidLastSave="{00000000-0000-0000-0000-000000000000}"/>
  <workbookProtection workbookAlgorithmName="SHA-512" workbookHashValue="QRRvl5ue0L6EkWtGcG1kC8E9V81GtdUI2635nyAnnUePdWAQooTM6sEU/yEsrPfmAPWylpxLrKhFse4PJXpD6Q==" workbookSaltValue="n5NdAZm/WaFEVwPv/9u84g==" workbookSpinCount="100000" lockStructure="1"/>
  <bookViews>
    <workbookView xWindow="-120" yWindow="-120" windowWidth="29040" windowHeight="15720" tabRatio="785" firstSheet="1" activeTab="1" xr2:uid="{615B4BF2-19A0-42C5-A795-6A2C3BC5A169}"/>
  </bookViews>
  <sheets>
    <sheet name="STANDARD CHARGES" sheetId="18" state="hidden" r:id="rId1"/>
    <sheet name="SHOPPABLE SERVICES" sheetId="6" r:id="rId2"/>
    <sheet name="LOGOS" sheetId="13" state="hidden" r:id="rId3"/>
    <sheet name="MS MEDICAID APR DRGS" sheetId="10" state="hidden" r:id="rId4"/>
    <sheet name="INPATIENT RATE TABLE" sheetId="7" state="hidden" r:id="rId5"/>
    <sheet name="INSURANCE PLAN LIST" sheetId="15" state="hidden" r:id="rId6"/>
    <sheet name="TRICARE" sheetId="9" state="hidden" r:id="rId7"/>
    <sheet name="IP-MEDICARE BASE RATES" sheetId="3" state="hidden" r:id="rId8"/>
    <sheet name="OUTPATIENT RATE TABLE" sheetId="11" state="hidden" r:id="rId9"/>
    <sheet name="PRIVATE PAY TABLE" sheetId="17" state="hidden" r:id="rId10"/>
    <sheet name="MEDICARE IOP RATES" sheetId="12" state="hidden" r:id="rId11"/>
    <sheet name="LOCATION LOOKUP TABLE" sheetId="14" state="hidden" r:id="rId12"/>
  </sheets>
  <definedNames>
    <definedName name="_xlnm._FilterDatabase" localSheetId="4" hidden="1">'INPATIENT RATE TABLE'!$B$2:$I$687</definedName>
    <definedName name="_xlnm._FilterDatabase" localSheetId="3" hidden="1">'MS MEDICAID APR DRGS'!$A$3:$U$39</definedName>
    <definedName name="_xlnm._FilterDatabase" localSheetId="8" hidden="1">'OUTPATIENT RATE TABLE'!$B$2:$I$714</definedName>
    <definedName name="_xlnm._FilterDatabase" localSheetId="0" hidden="1">'STANDARD CHARGES'!$J$1:$J$6</definedName>
    <definedName name="_xlnm.Criteria" localSheetId="0">'STANDARD CHARGES'!$J$1:$L$6</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8" l="1"/>
  <c r="E714" i="11" l="1"/>
  <c r="E713" i="11"/>
  <c r="E712" i="11"/>
  <c r="E711" i="11"/>
  <c r="E710" i="11"/>
  <c r="E709" i="11"/>
  <c r="E708" i="11"/>
  <c r="E707" i="11"/>
  <c r="E706" i="11"/>
  <c r="E705" i="11"/>
  <c r="E704" i="11"/>
  <c r="E703" i="11"/>
  <c r="E702" i="11"/>
  <c r="E701" i="11"/>
  <c r="E700" i="11"/>
  <c r="E699" i="11"/>
  <c r="E698" i="11"/>
  <c r="E697" i="11"/>
  <c r="E696" i="11"/>
  <c r="E695" i="11"/>
  <c r="E694" i="11"/>
  <c r="E693" i="11"/>
  <c r="E692" i="11"/>
  <c r="E691" i="11"/>
  <c r="E690" i="11"/>
  <c r="E689" i="11"/>
  <c r="E688" i="11"/>
  <c r="E687" i="11"/>
  <c r="E686" i="11"/>
  <c r="E685" i="11"/>
  <c r="E684" i="11"/>
  <c r="E683" i="11"/>
  <c r="E682" i="11"/>
  <c r="E681" i="11"/>
  <c r="E680" i="11"/>
  <c r="E679" i="11"/>
  <c r="E678" i="11"/>
  <c r="E677" i="11"/>
  <c r="E676" i="11"/>
  <c r="E675" i="11"/>
  <c r="E674" i="11"/>
  <c r="E673" i="11"/>
  <c r="E672" i="11"/>
  <c r="E671" i="11"/>
  <c r="E670" i="11"/>
  <c r="E669" i="11"/>
  <c r="E668" i="11"/>
  <c r="E667" i="11"/>
  <c r="E666" i="11"/>
  <c r="E665" i="11"/>
  <c r="E664" i="11"/>
  <c r="E663" i="11"/>
  <c r="E662" i="11"/>
  <c r="E661" i="11"/>
  <c r="E660" i="11"/>
  <c r="E659" i="11"/>
  <c r="E658" i="11"/>
  <c r="E657" i="11"/>
  <c r="E656" i="11"/>
  <c r="E655" i="11"/>
  <c r="E654" i="11"/>
  <c r="E653" i="11"/>
  <c r="E652" i="11"/>
  <c r="E651" i="11"/>
  <c r="E650" i="11"/>
  <c r="E649" i="11"/>
  <c r="E648" i="11"/>
  <c r="E647" i="11"/>
  <c r="E646" i="11"/>
  <c r="E645" i="11"/>
  <c r="E644" i="11"/>
  <c r="E643" i="11"/>
  <c r="E642" i="11"/>
  <c r="E641" i="11"/>
  <c r="E640" i="11"/>
  <c r="E639" i="11"/>
  <c r="E638" i="11"/>
  <c r="E637" i="11"/>
  <c r="E636" i="11"/>
  <c r="E635" i="11"/>
  <c r="E634" i="11"/>
  <c r="E633" i="11"/>
  <c r="E632" i="11"/>
  <c r="E631" i="11"/>
  <c r="E630" i="11"/>
  <c r="E629" i="11"/>
  <c r="E628" i="11"/>
  <c r="E627" i="11"/>
  <c r="E626" i="11"/>
  <c r="E625" i="11"/>
  <c r="E624" i="11"/>
  <c r="E623" i="11"/>
  <c r="E622" i="11"/>
  <c r="E621" i="11"/>
  <c r="E620" i="11"/>
  <c r="E619" i="11"/>
  <c r="E618" i="11"/>
  <c r="E617" i="11"/>
  <c r="E616" i="11"/>
  <c r="E615" i="11"/>
  <c r="E614" i="11"/>
  <c r="E613" i="11"/>
  <c r="E612" i="11"/>
  <c r="E611" i="11"/>
  <c r="E610" i="11"/>
  <c r="E609" i="11"/>
  <c r="E608" i="11"/>
  <c r="E607" i="11"/>
  <c r="E606" i="11"/>
  <c r="E605" i="11"/>
  <c r="E604" i="11"/>
  <c r="E603" i="11"/>
  <c r="E602" i="11"/>
  <c r="E601" i="11"/>
  <c r="E600" i="11"/>
  <c r="E599" i="11"/>
  <c r="E598" i="11"/>
  <c r="E597" i="11"/>
  <c r="E596" i="11"/>
  <c r="E595" i="11"/>
  <c r="E594" i="11"/>
  <c r="E593" i="11"/>
  <c r="E592" i="11"/>
  <c r="E591" i="11"/>
  <c r="E590" i="11"/>
  <c r="E589" i="11"/>
  <c r="E588" i="11"/>
  <c r="E587" i="11"/>
  <c r="E586" i="11"/>
  <c r="E585" i="11"/>
  <c r="E584" i="11"/>
  <c r="E583" i="11"/>
  <c r="E582" i="11"/>
  <c r="E581" i="11"/>
  <c r="E580" i="11"/>
  <c r="E579" i="11"/>
  <c r="E578" i="11"/>
  <c r="E577" i="11"/>
  <c r="E576" i="11"/>
  <c r="E575" i="11"/>
  <c r="E574" i="11"/>
  <c r="E573" i="11"/>
  <c r="E572" i="11"/>
  <c r="E571" i="11"/>
  <c r="E570" i="11"/>
  <c r="E569" i="11"/>
  <c r="E568" i="11"/>
  <c r="E567" i="11"/>
  <c r="E566" i="11"/>
  <c r="E565" i="11"/>
  <c r="E564" i="11"/>
  <c r="E563" i="11"/>
  <c r="E562" i="11"/>
  <c r="E561" i="11"/>
  <c r="E560" i="11"/>
  <c r="E559" i="11"/>
  <c r="E558" i="11"/>
  <c r="E557" i="11"/>
  <c r="E556" i="11"/>
  <c r="E555" i="11"/>
  <c r="E554" i="11"/>
  <c r="E553" i="11"/>
  <c r="E552" i="11"/>
  <c r="E551" i="11"/>
  <c r="E550" i="11"/>
  <c r="E549" i="11"/>
  <c r="E548" i="11"/>
  <c r="E547" i="11"/>
  <c r="E546" i="11"/>
  <c r="E545" i="11"/>
  <c r="E544" i="11"/>
  <c r="E543" i="11"/>
  <c r="E542" i="11"/>
  <c r="E541" i="11"/>
  <c r="E540" i="11"/>
  <c r="E539" i="11"/>
  <c r="E538" i="11"/>
  <c r="E537" i="11"/>
  <c r="E536" i="11"/>
  <c r="E535" i="11"/>
  <c r="E534" i="11"/>
  <c r="E533" i="11"/>
  <c r="E532" i="11"/>
  <c r="E531" i="11"/>
  <c r="E530" i="11"/>
  <c r="E529" i="11"/>
  <c r="E528" i="11"/>
  <c r="E527" i="11"/>
  <c r="E526" i="11"/>
  <c r="E525" i="11"/>
  <c r="E524" i="11"/>
  <c r="E523" i="11"/>
  <c r="E522" i="11"/>
  <c r="E521" i="11"/>
  <c r="E520" i="11"/>
  <c r="E519" i="11"/>
  <c r="E518" i="11"/>
  <c r="E517" i="11"/>
  <c r="E516" i="11"/>
  <c r="E515" i="11"/>
  <c r="E514" i="11"/>
  <c r="E513" i="11"/>
  <c r="E512" i="11"/>
  <c r="E511" i="11"/>
  <c r="E510" i="11"/>
  <c r="E509" i="11"/>
  <c r="E508" i="11"/>
  <c r="E507" i="11"/>
  <c r="E506" i="11"/>
  <c r="E505" i="11"/>
  <c r="E504" i="11"/>
  <c r="E503" i="11"/>
  <c r="E502" i="11"/>
  <c r="E501" i="11"/>
  <c r="E500" i="11"/>
  <c r="E499" i="11"/>
  <c r="E498" i="11"/>
  <c r="E497" i="11"/>
  <c r="E496" i="11"/>
  <c r="E495" i="11"/>
  <c r="E494" i="11"/>
  <c r="E493" i="11"/>
  <c r="E492" i="11"/>
  <c r="E491" i="11"/>
  <c r="E490" i="11"/>
  <c r="E489" i="11"/>
  <c r="E488" i="11"/>
  <c r="E487" i="11"/>
  <c r="E486" i="11"/>
  <c r="E485" i="11"/>
  <c r="E484" i="11"/>
  <c r="E483" i="11"/>
  <c r="E482" i="11"/>
  <c r="E481" i="11"/>
  <c r="E480" i="11"/>
  <c r="E479" i="11"/>
  <c r="E478" i="11"/>
  <c r="E477" i="11"/>
  <c r="E476" i="11"/>
  <c r="E475" i="11"/>
  <c r="E474" i="11"/>
  <c r="E473" i="11"/>
  <c r="E472" i="11"/>
  <c r="E471" i="11"/>
  <c r="E470" i="11"/>
  <c r="E469" i="11"/>
  <c r="E468" i="11"/>
  <c r="E467" i="11"/>
  <c r="E466" i="11"/>
  <c r="E465" i="11"/>
  <c r="E464" i="11"/>
  <c r="E463" i="11"/>
  <c r="E462" i="11"/>
  <c r="E461" i="11"/>
  <c r="E460" i="11"/>
  <c r="E459" i="11"/>
  <c r="E458" i="11"/>
  <c r="E457" i="11"/>
  <c r="E456" i="11"/>
  <c r="E455" i="11"/>
  <c r="E454" i="11"/>
  <c r="E453" i="11"/>
  <c r="E452" i="11"/>
  <c r="E451" i="11"/>
  <c r="E450" i="11"/>
  <c r="E449" i="11"/>
  <c r="E448" i="11"/>
  <c r="E447" i="11"/>
  <c r="E446" i="11"/>
  <c r="E445" i="11"/>
  <c r="E444" i="11"/>
  <c r="E443" i="11"/>
  <c r="E442" i="11"/>
  <c r="E441" i="11"/>
  <c r="E440" i="11"/>
  <c r="E439" i="11"/>
  <c r="E438" i="11"/>
  <c r="E437" i="11"/>
  <c r="E436" i="11"/>
  <c r="E435" i="11"/>
  <c r="E434" i="11"/>
  <c r="E433" i="11"/>
  <c r="E432" i="11"/>
  <c r="E431" i="11"/>
  <c r="E430" i="11"/>
  <c r="E429" i="11"/>
  <c r="E428" i="11"/>
  <c r="E427" i="11"/>
  <c r="E426" i="11"/>
  <c r="E425" i="11"/>
  <c r="E424" i="11"/>
  <c r="E423" i="11"/>
  <c r="E422" i="11"/>
  <c r="E421" i="11"/>
  <c r="E420" i="11"/>
  <c r="E419" i="11"/>
  <c r="E418" i="11"/>
  <c r="E417" i="11"/>
  <c r="E416" i="11"/>
  <c r="E415" i="11"/>
  <c r="E414" i="11"/>
  <c r="E413" i="11"/>
  <c r="E412" i="11"/>
  <c r="E411" i="11"/>
  <c r="E410" i="11"/>
  <c r="E409" i="11"/>
  <c r="E408" i="11"/>
  <c r="E407" i="11"/>
  <c r="E406" i="11"/>
  <c r="E405" i="11"/>
  <c r="E404" i="11"/>
  <c r="E403" i="11"/>
  <c r="E402" i="11"/>
  <c r="E401" i="11"/>
  <c r="E400" i="11"/>
  <c r="E399" i="11"/>
  <c r="E398" i="11"/>
  <c r="E397" i="11"/>
  <c r="E396" i="11"/>
  <c r="E395" i="11"/>
  <c r="E394" i="11"/>
  <c r="E393" i="11"/>
  <c r="E392" i="11"/>
  <c r="E391" i="11"/>
  <c r="E390" i="11"/>
  <c r="E389" i="11"/>
  <c r="E388" i="11"/>
  <c r="E387" i="11"/>
  <c r="E386" i="11"/>
  <c r="E385" i="11"/>
  <c r="E384" i="11"/>
  <c r="E383" i="11"/>
  <c r="E382" i="11"/>
  <c r="E381" i="11"/>
  <c r="E380" i="11"/>
  <c r="E379" i="11"/>
  <c r="E378" i="11"/>
  <c r="E377" i="11"/>
  <c r="E376" i="11"/>
  <c r="E375" i="11"/>
  <c r="E374" i="11"/>
  <c r="E373" i="11"/>
  <c r="E372" i="11"/>
  <c r="E371" i="11"/>
  <c r="E370" i="11"/>
  <c r="E369" i="11"/>
  <c r="E368" i="11"/>
  <c r="E367" i="11"/>
  <c r="E366" i="11"/>
  <c r="E365" i="11"/>
  <c r="E364" i="11"/>
  <c r="E363" i="11"/>
  <c r="E362" i="11"/>
  <c r="E361" i="11"/>
  <c r="E360" i="11"/>
  <c r="E359" i="11"/>
  <c r="E358" i="11"/>
  <c r="E357" i="11"/>
  <c r="E356" i="11"/>
  <c r="E355" i="11"/>
  <c r="E354" i="11"/>
  <c r="E353" i="11"/>
  <c r="E352" i="11"/>
  <c r="E351" i="11"/>
  <c r="E350" i="11"/>
  <c r="E349" i="11"/>
  <c r="E348" i="11"/>
  <c r="E347" i="11"/>
  <c r="E346" i="11"/>
  <c r="E345" i="11"/>
  <c r="E344" i="11"/>
  <c r="E343" i="11"/>
  <c r="E342" i="11"/>
  <c r="E341" i="11"/>
  <c r="E340" i="11"/>
  <c r="E339" i="11"/>
  <c r="E338" i="11"/>
  <c r="E337" i="11"/>
  <c r="E336" i="11"/>
  <c r="E335" i="11"/>
  <c r="E334" i="11"/>
  <c r="E333" i="11"/>
  <c r="E332" i="11"/>
  <c r="E331" i="11"/>
  <c r="E330" i="11"/>
  <c r="E329" i="11"/>
  <c r="E328" i="11"/>
  <c r="E327" i="11"/>
  <c r="E326" i="11"/>
  <c r="E325" i="11"/>
  <c r="E324" i="11"/>
  <c r="E323" i="11"/>
  <c r="E322" i="11"/>
  <c r="E321" i="11"/>
  <c r="E320" i="11"/>
  <c r="E319" i="11"/>
  <c r="E318" i="11"/>
  <c r="E317" i="11"/>
  <c r="E316" i="11"/>
  <c r="E315" i="11"/>
  <c r="E314" i="11"/>
  <c r="E313" i="11"/>
  <c r="E312" i="11"/>
  <c r="E311" i="11"/>
  <c r="E310"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80" i="11"/>
  <c r="E279" i="11"/>
  <c r="E278" i="11"/>
  <c r="E277" i="11"/>
  <c r="E276" i="11"/>
  <c r="E275" i="11"/>
  <c r="E274" i="11"/>
  <c r="E273" i="11"/>
  <c r="E272" i="11"/>
  <c r="E271" i="11"/>
  <c r="E270" i="11"/>
  <c r="E269" i="11"/>
  <c r="E268" i="11"/>
  <c r="E267" i="11"/>
  <c r="E266" i="11"/>
  <c r="E265" i="11"/>
  <c r="E264" i="11"/>
  <c r="E263" i="11"/>
  <c r="E262" i="11"/>
  <c r="E261" i="11"/>
  <c r="E260" i="11"/>
  <c r="E259" i="11"/>
  <c r="E258" i="11"/>
  <c r="E257" i="11"/>
  <c r="E256" i="11"/>
  <c r="E255" i="11"/>
  <c r="E254" i="11"/>
  <c r="E253" i="11"/>
  <c r="E252" i="11"/>
  <c r="E251" i="11"/>
  <c r="E250" i="11"/>
  <c r="E249" i="11"/>
  <c r="E248" i="11"/>
  <c r="E247" i="11"/>
  <c r="E246" i="11"/>
  <c r="E245" i="11"/>
  <c r="E244" i="11"/>
  <c r="E243" i="11"/>
  <c r="E242" i="11"/>
  <c r="E241" i="11"/>
  <c r="E240" i="11"/>
  <c r="E239" i="11"/>
  <c r="E238" i="11"/>
  <c r="E237" i="11"/>
  <c r="E236" i="11"/>
  <c r="E235" i="11"/>
  <c r="E234" i="11"/>
  <c r="E233" i="11"/>
  <c r="E232" i="11"/>
  <c r="E231" i="11"/>
  <c r="E230" i="11"/>
  <c r="E229" i="11"/>
  <c r="E228" i="11"/>
  <c r="E227" i="11"/>
  <c r="E226" i="11"/>
  <c r="E225" i="11"/>
  <c r="E224" i="11"/>
  <c r="E223" i="11"/>
  <c r="E222" i="11"/>
  <c r="E221" i="11"/>
  <c r="E220" i="11"/>
  <c r="E219" i="11"/>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B11" i="18"/>
  <c r="K10" i="18" s="1"/>
  <c r="BR10" i="18" l="1"/>
  <c r="BR5" i="18" s="1"/>
  <c r="BQ10" i="18"/>
  <c r="BQ6" i="18" s="1"/>
  <c r="K6" i="18"/>
  <c r="K3" i="18"/>
  <c r="BU10" i="18"/>
  <c r="BU6" i="18" s="1"/>
  <c r="CV10" i="18"/>
  <c r="CV2" i="18" s="1"/>
  <c r="CU10" i="18"/>
  <c r="CU3" i="18" s="1"/>
  <c r="CR10" i="18"/>
  <c r="CQ10" i="18"/>
  <c r="CP10" i="18"/>
  <c r="CP2" i="18" s="1"/>
  <c r="CL10" i="18"/>
  <c r="CL5" i="18" s="1"/>
  <c r="CK10" i="18"/>
  <c r="CK3" i="18" s="1"/>
  <c r="CT10" i="18"/>
  <c r="CS10" i="18"/>
  <c r="CS3" i="18" s="1"/>
  <c r="CO10" i="18"/>
  <c r="CO5" i="18" s="1"/>
  <c r="CA10" i="18"/>
  <c r="CA3" i="18" s="1"/>
  <c r="CB10" i="18"/>
  <c r="CB3" i="18" s="1"/>
  <c r="BZ10" i="18"/>
  <c r="BZ6" i="18" s="1"/>
  <c r="BY10" i="18"/>
  <c r="BY3" i="18" s="1"/>
  <c r="BX10" i="18"/>
  <c r="BX5" i="18" s="1"/>
  <c r="BW10" i="18"/>
  <c r="BW3" i="18" s="1"/>
  <c r="BV10" i="18"/>
  <c r="BV3" i="18" s="1"/>
  <c r="CW10" i="18"/>
  <c r="CW5" i="18" s="1"/>
  <c r="CC10" i="18"/>
  <c r="CC5" i="18" s="1"/>
  <c r="CN10" i="18"/>
  <c r="CN5" i="18" s="1"/>
  <c r="BT10" i="18"/>
  <c r="BT5" i="18" s="1"/>
  <c r="CM10" i="18"/>
  <c r="CM3" i="18" s="1"/>
  <c r="BS10" i="18"/>
  <c r="DD10" i="18"/>
  <c r="DD5" i="18" s="1"/>
  <c r="CJ10" i="18"/>
  <c r="CJ5" i="18" s="1"/>
  <c r="BP10" i="18"/>
  <c r="BP5" i="18" s="1"/>
  <c r="BO10" i="18"/>
  <c r="BO2" i="18" s="1"/>
  <c r="DC10" i="18"/>
  <c r="CI10" i="18"/>
  <c r="CI3" i="18" s="1"/>
  <c r="DB10" i="18"/>
  <c r="DB2" i="18" s="1"/>
  <c r="CH10" i="18"/>
  <c r="CH2" i="18" s="1"/>
  <c r="BN10" i="18"/>
  <c r="BN5" i="18" s="1"/>
  <c r="DA10" i="18"/>
  <c r="DA5" i="18" s="1"/>
  <c r="CG10" i="18"/>
  <c r="CG5" i="18" s="1"/>
  <c r="BM10" i="18"/>
  <c r="BM5" i="18" s="1"/>
  <c r="CZ10" i="18"/>
  <c r="CZ5" i="18" s="1"/>
  <c r="CF10" i="18"/>
  <c r="CF5" i="18" s="1"/>
  <c r="BL10" i="18"/>
  <c r="BL6" i="18" s="1"/>
  <c r="CY10" i="18"/>
  <c r="CY5" i="18" s="1"/>
  <c r="CE10" i="18"/>
  <c r="CE3" i="18" s="1"/>
  <c r="BK10" i="18"/>
  <c r="BK5" i="18" s="1"/>
  <c r="CX10" i="18"/>
  <c r="CX2" i="18" s="1"/>
  <c r="CD10" i="18"/>
  <c r="BJ10" i="18"/>
  <c r="CW6" i="18"/>
  <c r="BQ5" i="18"/>
  <c r="DC5" i="18"/>
  <c r="DC6" i="18"/>
  <c r="CP5" i="18"/>
  <c r="CT5" i="18"/>
  <c r="CT6" i="18"/>
  <c r="CK6" i="18"/>
  <c r="CP6" i="18"/>
  <c r="CI6" i="18"/>
  <c r="BZ5" i="18"/>
  <c r="CI5" i="18"/>
  <c r="BU5" i="18"/>
  <c r="CC6" i="18"/>
  <c r="CR5" i="18"/>
  <c r="BS5" i="18"/>
  <c r="CR3" i="18"/>
  <c r="DC2" i="18"/>
  <c r="CQ3" i="18"/>
  <c r="BX3" i="18"/>
  <c r="CT2" i="18"/>
  <c r="DD2" i="18"/>
  <c r="DC3" i="18"/>
  <c r="CY3" i="18"/>
  <c r="DA2" i="18"/>
  <c r="CT3" i="18"/>
  <c r="CP3" i="18"/>
  <c r="CD2" i="18"/>
  <c r="BJ2" i="18"/>
  <c r="CV3" i="18"/>
  <c r="CW2" i="18"/>
  <c r="CU6" i="18"/>
  <c r="CA6" i="18"/>
  <c r="BU3" i="18"/>
  <c r="CU2" i="18"/>
  <c r="CA2" i="18"/>
  <c r="BS3" i="18"/>
  <c r="CR6" i="18"/>
  <c r="BX6" i="18"/>
  <c r="CS6" i="18"/>
  <c r="CL3" i="18"/>
  <c r="BR3" i="18"/>
  <c r="CS2" i="18"/>
  <c r="CQ6" i="18"/>
  <c r="CD5" i="18"/>
  <c r="BJ5" i="18"/>
  <c r="BQ3" i="18"/>
  <c r="CR2" i="18"/>
  <c r="BX2" i="18"/>
  <c r="DD3" i="18"/>
  <c r="BP3" i="18"/>
  <c r="CQ2" i="18"/>
  <c r="BW2" i="18"/>
  <c r="CV6" i="18"/>
  <c r="CB6" i="18"/>
  <c r="BT6" i="18"/>
  <c r="CU5" i="18"/>
  <c r="CA5" i="18"/>
  <c r="CO2" i="18"/>
  <c r="BU2" i="18"/>
  <c r="CM6" i="18"/>
  <c r="BS6" i="18"/>
  <c r="CO6" i="18"/>
  <c r="CV5" i="18"/>
  <c r="BT2" i="18"/>
  <c r="CL6" i="18"/>
  <c r="BR6" i="18"/>
  <c r="CS5" i="18"/>
  <c r="CZ3" i="18"/>
  <c r="BL3" i="18"/>
  <c r="BS2" i="18"/>
  <c r="CL2" i="18"/>
  <c r="BR2" i="18"/>
  <c r="CQ5" i="18"/>
  <c r="CD3" i="18"/>
  <c r="BJ3" i="18"/>
  <c r="CK2" i="18"/>
  <c r="BQ2" i="18"/>
  <c r="DB6" i="18"/>
  <c r="BN6" i="18"/>
  <c r="CW3" i="18"/>
  <c r="CC3" i="18"/>
  <c r="CD6" i="18"/>
  <c r="BJ6" i="18"/>
  <c r="F2" i="18"/>
  <c r="H5" i="18"/>
  <c r="G5" i="18"/>
  <c r="K5" i="18"/>
  <c r="K2" i="18"/>
  <c r="F5" i="18"/>
  <c r="G2" i="18"/>
  <c r="H2" i="18"/>
  <c r="AX10" i="18"/>
  <c r="AC10" i="18"/>
  <c r="AU10" i="18"/>
  <c r="Y10" i="18"/>
  <c r="AD10" i="18"/>
  <c r="AB10" i="18"/>
  <c r="X10" i="18"/>
  <c r="AR10" i="18"/>
  <c r="AQ10" i="18"/>
  <c r="W10" i="18"/>
  <c r="AA10" i="18"/>
  <c r="Z10" i="18"/>
  <c r="J10" i="18"/>
  <c r="AP10" i="18"/>
  <c r="BI10" i="18"/>
  <c r="U10" i="18"/>
  <c r="BH10" i="18"/>
  <c r="AN10" i="18"/>
  <c r="S10" i="18"/>
  <c r="AL10" i="18"/>
  <c r="BE10" i="18"/>
  <c r="AK10" i="18"/>
  <c r="BD10" i="18"/>
  <c r="AJ10" i="18"/>
  <c r="P10" i="18"/>
  <c r="BC10" i="18"/>
  <c r="AI10" i="18"/>
  <c r="O10" i="18"/>
  <c r="BB10" i="18"/>
  <c r="AH10" i="18"/>
  <c r="N10" i="18"/>
  <c r="AW10" i="18"/>
  <c r="AV10" i="18"/>
  <c r="AT10" i="18"/>
  <c r="AS10" i="18"/>
  <c r="V10" i="18"/>
  <c r="AO10" i="18"/>
  <c r="T10" i="18"/>
  <c r="BG10" i="18"/>
  <c r="AM10" i="18"/>
  <c r="BF10" i="18"/>
  <c r="R10" i="18"/>
  <c r="Q10" i="18"/>
  <c r="BA10" i="18"/>
  <c r="AG10" i="18"/>
  <c r="M10" i="18"/>
  <c r="AZ10" i="18"/>
  <c r="AF10" i="18"/>
  <c r="L10" i="18"/>
  <c r="AY10" i="18"/>
  <c r="AE10" i="18"/>
  <c r="DA3" i="18" l="1"/>
  <c r="DA6" i="18"/>
  <c r="BW6" i="18"/>
  <c r="BT3" i="18"/>
  <c r="CI2" i="18"/>
  <c r="CK5" i="18"/>
  <c r="BV6" i="18"/>
  <c r="BY6" i="18"/>
  <c r="CB2" i="18"/>
  <c r="BY5" i="18"/>
  <c r="CG3" i="18"/>
  <c r="BM6" i="18"/>
  <c r="CO3" i="18"/>
  <c r="CG6" i="18"/>
  <c r="BM3" i="18"/>
  <c r="CH6" i="18"/>
  <c r="CB5" i="18"/>
  <c r="DB5" i="18"/>
  <c r="BZ2" i="18"/>
  <c r="BN3" i="18"/>
  <c r="CN2" i="18"/>
  <c r="CM2" i="18"/>
  <c r="CH3" i="18"/>
  <c r="CX3" i="18"/>
  <c r="CJ3" i="18"/>
  <c r="CH5" i="18"/>
  <c r="CF3" i="18"/>
  <c r="DB3" i="18"/>
  <c r="BY2" i="18"/>
  <c r="CC2" i="18"/>
  <c r="CX6" i="18"/>
  <c r="CX5" i="18"/>
  <c r="BZ3" i="18"/>
  <c r="BM2" i="18"/>
  <c r="BN2" i="18"/>
  <c r="BO5" i="18"/>
  <c r="CZ2" i="18"/>
  <c r="CN6" i="18"/>
  <c r="CJ2" i="18"/>
  <c r="CF2" i="18"/>
  <c r="CM5" i="18"/>
  <c r="BK2" i="18"/>
  <c r="CZ6" i="18"/>
  <c r="BL5" i="18"/>
  <c r="BV5" i="18"/>
  <c r="CE2" i="18"/>
  <c r="BW5" i="18"/>
  <c r="CF6" i="18"/>
  <c r="CG2" i="18"/>
  <c r="BV2" i="18"/>
  <c r="CJ6" i="18"/>
  <c r="CY6" i="18"/>
  <c r="CN3" i="18"/>
  <c r="BP2" i="18"/>
  <c r="CE6" i="18"/>
  <c r="BK6" i="18"/>
  <c r="BL2" i="18"/>
  <c r="BK3" i="18"/>
  <c r="BP6" i="18"/>
  <c r="CY2" i="18"/>
  <c r="CE5" i="18"/>
  <c r="BO3" i="18"/>
  <c r="BO6" i="18"/>
  <c r="DD6" i="18"/>
  <c r="AV3" i="18"/>
  <c r="AV5" i="18"/>
  <c r="AV6" i="18"/>
  <c r="AV2" i="18"/>
  <c r="AW5" i="18"/>
  <c r="AW3" i="18"/>
  <c r="AW6" i="18"/>
  <c r="AW2" i="18"/>
  <c r="AQ5" i="18"/>
  <c r="AQ3" i="18"/>
  <c r="AQ6" i="18"/>
  <c r="AQ2" i="18"/>
  <c r="U3" i="18"/>
  <c r="U5" i="18"/>
  <c r="U6" i="18"/>
  <c r="U2" i="18"/>
  <c r="AT2" i="18"/>
  <c r="AT6" i="18"/>
  <c r="AT3" i="18"/>
  <c r="AT5" i="18"/>
  <c r="AP3" i="18"/>
  <c r="AP5" i="18"/>
  <c r="AP6" i="18"/>
  <c r="AP2" i="18"/>
  <c r="J6" i="18"/>
  <c r="J5" i="18"/>
  <c r="J3" i="18"/>
  <c r="J2" i="18"/>
  <c r="Z6" i="18"/>
  <c r="Z3" i="18"/>
  <c r="Z2" i="18"/>
  <c r="Z5" i="18"/>
  <c r="N2" i="18"/>
  <c r="N3" i="18"/>
  <c r="N5" i="18"/>
  <c r="N6" i="18"/>
  <c r="AY6" i="18"/>
  <c r="AY2" i="18"/>
  <c r="AY5" i="18"/>
  <c r="AY3" i="18"/>
  <c r="W3" i="18"/>
  <c r="W5" i="18"/>
  <c r="W6" i="18"/>
  <c r="W2" i="18"/>
  <c r="L6" i="18"/>
  <c r="L2" i="18"/>
  <c r="L3" i="18"/>
  <c r="L5" i="18"/>
  <c r="BB6" i="18"/>
  <c r="BB2" i="18"/>
  <c r="BB3" i="18"/>
  <c r="BB5" i="18"/>
  <c r="O5" i="18"/>
  <c r="O6" i="18"/>
  <c r="O2" i="18"/>
  <c r="O3" i="18"/>
  <c r="AR3" i="18"/>
  <c r="AR5" i="18"/>
  <c r="AR2" i="18"/>
  <c r="AR6" i="18"/>
  <c r="BD3" i="18"/>
  <c r="BD5" i="18"/>
  <c r="BD6" i="18"/>
  <c r="BD2" i="18"/>
  <c r="R2" i="18"/>
  <c r="R5" i="18"/>
  <c r="R6" i="18"/>
  <c r="R3" i="18"/>
  <c r="BF2" i="18"/>
  <c r="BF3" i="18"/>
  <c r="BF5" i="18"/>
  <c r="BF6" i="18"/>
  <c r="BE5" i="18"/>
  <c r="BE3" i="18"/>
  <c r="BE6" i="18"/>
  <c r="BE2" i="18"/>
  <c r="AM5" i="18"/>
  <c r="AM6" i="18"/>
  <c r="AM3" i="18"/>
  <c r="AM2" i="18"/>
  <c r="AS2" i="18"/>
  <c r="AS3" i="18"/>
  <c r="AS6" i="18"/>
  <c r="AS5" i="18"/>
  <c r="BI5" i="18"/>
  <c r="BI6" i="18"/>
  <c r="BI2" i="18"/>
  <c r="BI3" i="18"/>
  <c r="AE6" i="18"/>
  <c r="AE2" i="18"/>
  <c r="AE5" i="18"/>
  <c r="AE3" i="18"/>
  <c r="AA3" i="18"/>
  <c r="AA5" i="18"/>
  <c r="AA6" i="18"/>
  <c r="AA2" i="18"/>
  <c r="AH6" i="18"/>
  <c r="AH3" i="18"/>
  <c r="AH5" i="18"/>
  <c r="AH2" i="18"/>
  <c r="AF6" i="18"/>
  <c r="AF2" i="18"/>
  <c r="AF3" i="18"/>
  <c r="AF5" i="18"/>
  <c r="AZ6" i="18"/>
  <c r="AZ2" i="18"/>
  <c r="AZ3" i="18"/>
  <c r="AZ5" i="18"/>
  <c r="AI5" i="18"/>
  <c r="AI6" i="18"/>
  <c r="AI2" i="18"/>
  <c r="AI3" i="18"/>
  <c r="X3" i="18"/>
  <c r="X5" i="18"/>
  <c r="X6" i="18"/>
  <c r="X2" i="18"/>
  <c r="M6" i="18"/>
  <c r="M3" i="18"/>
  <c r="M5" i="18"/>
  <c r="M2" i="18"/>
  <c r="BC5" i="18"/>
  <c r="BC6" i="18"/>
  <c r="BC2" i="18"/>
  <c r="BC3" i="18"/>
  <c r="AB3" i="18"/>
  <c r="AB5" i="18"/>
  <c r="AB6" i="18"/>
  <c r="AB2" i="18"/>
  <c r="AK6" i="18"/>
  <c r="AK3" i="18"/>
  <c r="AK5" i="18"/>
  <c r="AK2" i="18"/>
  <c r="AG2" i="18"/>
  <c r="AG3" i="18"/>
  <c r="AG5" i="18"/>
  <c r="AG6" i="18"/>
  <c r="P6" i="18"/>
  <c r="P3" i="18"/>
  <c r="P5" i="18"/>
  <c r="P2" i="18"/>
  <c r="AD6" i="18"/>
  <c r="AD2" i="18"/>
  <c r="AD3" i="18"/>
  <c r="AD5" i="18"/>
  <c r="BA6" i="18"/>
  <c r="BA2" i="18"/>
  <c r="BA3" i="18"/>
  <c r="BA5" i="18"/>
  <c r="AJ5" i="18"/>
  <c r="AJ2" i="18"/>
  <c r="AJ3" i="18"/>
  <c r="AJ6" i="18"/>
  <c r="Y3" i="18"/>
  <c r="Y6" i="18"/>
  <c r="Y2" i="18"/>
  <c r="Y5" i="18"/>
  <c r="BG2" i="18"/>
  <c r="BG3" i="18"/>
  <c r="BG5" i="18"/>
  <c r="BG6" i="18"/>
  <c r="T6" i="18"/>
  <c r="T2" i="18"/>
  <c r="T3" i="18"/>
  <c r="T5" i="18"/>
  <c r="BH5" i="18"/>
  <c r="BH6" i="18"/>
  <c r="BH2" i="18"/>
  <c r="BH3" i="18"/>
  <c r="AN6" i="18"/>
  <c r="AN2" i="18"/>
  <c r="AN3" i="18"/>
  <c r="AN5" i="18"/>
  <c r="V3" i="18"/>
  <c r="V5" i="18"/>
  <c r="V6" i="18"/>
  <c r="V2" i="18"/>
  <c r="Q3" i="18"/>
  <c r="Q6" i="18"/>
  <c r="Q2" i="18"/>
  <c r="Q5" i="18"/>
  <c r="AU3" i="18"/>
  <c r="AU5" i="18"/>
  <c r="AU6" i="18"/>
  <c r="AU2" i="18"/>
  <c r="AC3" i="18"/>
  <c r="AC5" i="18"/>
  <c r="AC6" i="18"/>
  <c r="AC2" i="18"/>
  <c r="AX6" i="18"/>
  <c r="AX5" i="18"/>
  <c r="AX3" i="18"/>
  <c r="AX2" i="18"/>
  <c r="AL5" i="18"/>
  <c r="AL6" i="18"/>
  <c r="AL3" i="18"/>
  <c r="AL2" i="18"/>
  <c r="S2" i="18"/>
  <c r="S5" i="18"/>
  <c r="S6" i="18"/>
  <c r="S3" i="18"/>
  <c r="AO3" i="18"/>
  <c r="AO6" i="18"/>
  <c r="AO2" i="18"/>
  <c r="AO5" i="18"/>
  <c r="F5" i="6" l="1"/>
  <c r="E5" i="6"/>
  <c r="L13" i="6" s="1"/>
  <c r="N13" i="6" l="1"/>
  <c r="M13" i="6"/>
  <c r="L24" i="6"/>
  <c r="D6" i="6"/>
  <c r="H13" i="6" s="1"/>
  <c r="N24" i="6"/>
  <c r="M24" i="6"/>
  <c r="M42" i="10"/>
  <c r="J24" i="6" l="1"/>
  <c r="H24" i="6"/>
  <c r="I24" i="6"/>
  <c r="L42" i="10"/>
  <c r="L44" i="10" s="1"/>
  <c r="I13" i="6" l="1"/>
  <c r="J13" i="6" l="1"/>
</calcChain>
</file>

<file path=xl/sharedStrings.xml><?xml version="1.0" encoding="utf-8"?>
<sst xmlns="http://schemas.openxmlformats.org/spreadsheetml/2006/main" count="9777" uniqueCount="419">
  <si>
    <t>Oceans Behavioral Hospital of Abilene</t>
  </si>
  <si>
    <t>INSURANCE PLAN</t>
  </si>
  <si>
    <t>HUMANA (MEDICARE ADVANTAGE)</t>
  </si>
  <si>
    <t>OCEANS HOSPITAL</t>
  </si>
  <si>
    <t>SHOPPABLE SERVICE</t>
  </si>
  <si>
    <t>PRIMARY SERVICE &amp; ANCILLARY SERVICES</t>
  </si>
  <si>
    <t>CPT/HCPCS CODE</t>
  </si>
  <si>
    <t>COVERAGE</t>
  </si>
  <si>
    <t>REIMBURSEMENT DETAIL</t>
  </si>
  <si>
    <t>REIMBURSEMENT TYPE</t>
  </si>
  <si>
    <t>PAYOR-SPECIFIC NEGOTIATED CHARGE</t>
  </si>
  <si>
    <t>DISCOUNTED     CASH PRICE                        (NO INSURANCE)</t>
  </si>
  <si>
    <t>DE-IDENTIFIED MINIMUM RATE (ALL CONTRACTS)</t>
  </si>
  <si>
    <t>DE-IDENTIFIED MAXIMUM RATE (ALL CONTRACTS)</t>
  </si>
  <si>
    <t>OCEANS BEHAVIORAL HOSPITAL OF LAFAYETTE</t>
  </si>
  <si>
    <t>OPTUM</t>
  </si>
  <si>
    <t>INPATIENT PSYCHIATRIAC HOSPITALIZATION</t>
  </si>
  <si>
    <t>ROOM &amp; BOARD</t>
  </si>
  <si>
    <t>Not billed separately - all services covered by per diem contract rate</t>
  </si>
  <si>
    <t>PHARMACY SERVICES</t>
  </si>
  <si>
    <t>LABORATORY SERVICES</t>
  </si>
  <si>
    <t>RADIOLOGY SERVICES</t>
  </si>
  <si>
    <t>THERAPY SERVICES</t>
  </si>
  <si>
    <t>NURSING SERVICES</t>
  </si>
  <si>
    <t xml:space="preserve">PHYSICIAN SERVICES </t>
  </si>
  <si>
    <t>Not provided by hospital (may be billed separately)</t>
  </si>
  <si>
    <t>AETNA</t>
  </si>
  <si>
    <t>INTENSIVE OUTPATIENT SERVICES (IOP)</t>
  </si>
  <si>
    <t>GROUP PSYCHOTHERAPY</t>
  </si>
  <si>
    <t xml:space="preserve">INDIVIDUAL PSYCHOTHERAPY </t>
  </si>
  <si>
    <t>90832, 90834, 90837</t>
  </si>
  <si>
    <t>FAMILY PSYCHOTHERAPY</t>
  </si>
  <si>
    <t>INSTRUCTIONS</t>
  </si>
  <si>
    <t>DEFINITIONS</t>
  </si>
  <si>
    <t>Payor-specific negotiated charge</t>
  </si>
  <si>
    <t>These are charges that the hospital has negotiated with third-party payors (insurance companies) for an item or service.  This would be the gross charges minus the negotiated discounts.  For example, the total gross charges for staying in a hospital for one day is $1600, but the reimbursement from your insurance company will be $800.  $800 represents the"payor-specific negotiated charge."</t>
  </si>
  <si>
    <t>QUESTIONS</t>
  </si>
  <si>
    <t>I do not see my insurance plan as an option</t>
  </si>
  <si>
    <t xml:space="preserve">If you do not see your specific insurance plan listed, it dosent necessarily mean Oceans is not contracted.  For example your specific plan may fall under an "umbrella" of an insurance company that Oceans is contracted with but is not specifically listed as an option.  I.e. you have plan XXX that falls under "Optum."  The selections will have Optum, but may not have "plan XXX."  Please contact the Oceans Hospital your are interested in or your insuance company directly for any questions you may have about coverage.   </t>
  </si>
  <si>
    <t>Discounted cash price</t>
  </si>
  <si>
    <t xml:space="preserve">This is the standard charge offered to patients that are self-pay (i.e. they do not have a third party health insurance provider).  The discounted cash price reflects the discount rate by the hospital.  For example, an individual admitted to the hospital for one day would have gross charges of $1600.  A discounted cash price of $800 would be the amount the individual would be required to pay for services provided. </t>
  </si>
  <si>
    <t>De-identified minimum negotiated charge</t>
  </si>
  <si>
    <t xml:space="preserve">The results say "NOT CONTRACTED" - What does this mean? </t>
  </si>
  <si>
    <t xml:space="preserve">This is the lowest payor-specific charge that a hospital has negotiated with ALL third-party payors (insurance companies) for an item or service. </t>
  </si>
  <si>
    <t xml:space="preserve">If you see "NOT CONTRACTED" in the results, it may mean Oceans does not have a contract with your insurance provider.  In these cases, contact the Oceans Hospital you are interested in or your insurance company directly for any questions and to double check coverage.  In many instances, Oceans can work out "single case agreements" or "gap exceptions" with non-contracted insurance providers that would work as though Oceans was a contracted provider. </t>
  </si>
  <si>
    <t>De-identified maximum negotiated charge</t>
  </si>
  <si>
    <t xml:space="preserve">This is the highest payor-specific charge that a hospital has negotiated with ALL third-party payors (insurance companies) for an item or service. </t>
  </si>
  <si>
    <t>BROUSSARD</t>
  </si>
  <si>
    <t>MIDLAND</t>
  </si>
  <si>
    <t>ABILENE</t>
  </si>
  <si>
    <t>LONGVIEW</t>
  </si>
  <si>
    <t>LUFKIN</t>
  </si>
  <si>
    <t>KATY</t>
  </si>
  <si>
    <t>BATON ROUGE</t>
  </si>
  <si>
    <t>BILOXI</t>
  </si>
  <si>
    <t>DERIDDER</t>
  </si>
  <si>
    <t>PASADENA</t>
  </si>
  <si>
    <t>LAKE CHARLES</t>
  </si>
  <si>
    <t>WACO</t>
  </si>
  <si>
    <t>HAMMOND</t>
  </si>
  <si>
    <t>OPELOUSAS</t>
  </si>
  <si>
    <t>ALEXANDRIA</t>
  </si>
  <si>
    <t>GNO</t>
  </si>
  <si>
    <t xml:space="preserve">FY 2021 </t>
  </si>
  <si>
    <t>APR-DRG</t>
  </si>
  <si>
    <t>Severity</t>
  </si>
  <si>
    <t>Base DRG (Without Severity)</t>
  </si>
  <si>
    <t>APR-DRG Description</t>
  </si>
  <si>
    <t>Relative Weight</t>
  </si>
  <si>
    <t>Pediatric Policy Adjustor</t>
  </si>
  <si>
    <t>Adult Policy Adjustor</t>
  </si>
  <si>
    <t xml:space="preserve">Payment Rel. Wt. Pediatric </t>
  </si>
  <si>
    <t>Payment Rel. Wt. Adult</t>
  </si>
  <si>
    <t xml:space="preserve">DRG Base Payment Pediatric </t>
  </si>
  <si>
    <t xml:space="preserve">DRG Base Payment Adult </t>
  </si>
  <si>
    <t>National Average LOS</t>
  </si>
  <si>
    <t>Medicaid Care Category Pediatric</t>
  </si>
  <si>
    <t>Medicaid Care Category Adult</t>
  </si>
  <si>
    <t>Trnsplnt Indicator</t>
  </si>
  <si>
    <t>Outlier Elig</t>
  </si>
  <si>
    <t xml:space="preserve">Stays </t>
  </si>
  <si>
    <t>750-1</t>
  </si>
  <si>
    <t>1</t>
  </si>
  <si>
    <t>750</t>
  </si>
  <si>
    <t>Schizophrenia</t>
  </si>
  <si>
    <t>Pediatric Mental Health</t>
  </si>
  <si>
    <t>Adult Mental Health</t>
  </si>
  <si>
    <t>D</t>
  </si>
  <si>
    <t>750-2</t>
  </si>
  <si>
    <t>2</t>
  </si>
  <si>
    <t>750-3</t>
  </si>
  <si>
    <t>3</t>
  </si>
  <si>
    <t>750-4</t>
  </si>
  <si>
    <t>4</t>
  </si>
  <si>
    <t>751-1</t>
  </si>
  <si>
    <t>751</t>
  </si>
  <si>
    <t>Maj Depression</t>
  </si>
  <si>
    <t>751-2</t>
  </si>
  <si>
    <t>751-3</t>
  </si>
  <si>
    <t>751-4</t>
  </si>
  <si>
    <t>752-1</t>
  </si>
  <si>
    <t>752</t>
  </si>
  <si>
    <t xml:space="preserve">Dis of Personality </t>
  </si>
  <si>
    <t>752-2</t>
  </si>
  <si>
    <t>752-3</t>
  </si>
  <si>
    <t>752-4</t>
  </si>
  <si>
    <t>753-1</t>
  </si>
  <si>
    <t>753</t>
  </si>
  <si>
    <t>Bipolar Dis</t>
  </si>
  <si>
    <t>753-2</t>
  </si>
  <si>
    <t>753-3</t>
  </si>
  <si>
    <t>753-4</t>
  </si>
  <si>
    <t>754-1</t>
  </si>
  <si>
    <t>754</t>
  </si>
  <si>
    <t>Depression Exc Maj Dep</t>
  </si>
  <si>
    <t>754-2</t>
  </si>
  <si>
    <t>754-3</t>
  </si>
  <si>
    <t>754-4</t>
  </si>
  <si>
    <t>755-1</t>
  </si>
  <si>
    <t>755</t>
  </si>
  <si>
    <t>Adjust Dis &amp; Neuroses Exc Dep</t>
  </si>
  <si>
    <t>755-2</t>
  </si>
  <si>
    <t>755-3</t>
  </si>
  <si>
    <t>755-4</t>
  </si>
  <si>
    <t>756-1</t>
  </si>
  <si>
    <t>756</t>
  </si>
  <si>
    <t>Acute Anxiety &amp; Delirium States</t>
  </si>
  <si>
    <t>756-2</t>
  </si>
  <si>
    <t>756-3</t>
  </si>
  <si>
    <t>756-4</t>
  </si>
  <si>
    <t>757-1</t>
  </si>
  <si>
    <t>757</t>
  </si>
  <si>
    <t>Organic Mental Health Disturb</t>
  </si>
  <si>
    <t>757-2</t>
  </si>
  <si>
    <t>757-3</t>
  </si>
  <si>
    <t>757-4</t>
  </si>
  <si>
    <t>758-1</t>
  </si>
  <si>
    <t>758</t>
  </si>
  <si>
    <t>Behavioral Disorders</t>
  </si>
  <si>
    <t>758-2</t>
  </si>
  <si>
    <t>758-3</t>
  </si>
  <si>
    <t>758-4</t>
  </si>
  <si>
    <t>LOC#</t>
  </si>
  <si>
    <t>LOC NAME</t>
  </si>
  <si>
    <t>PAYER</t>
  </si>
  <si>
    <t>LOOK UP</t>
  </si>
  <si>
    <t>FC</t>
  </si>
  <si>
    <t>CONTRACT NOTE</t>
  </si>
  <si>
    <t>RATE</t>
  </si>
  <si>
    <t>100</t>
  </si>
  <si>
    <t>LAFAYETTE</t>
  </si>
  <si>
    <t>MEDICARE PART A</t>
  </si>
  <si>
    <t>MEDICARE</t>
  </si>
  <si>
    <t>100% MEDICARE (BASE RATE)</t>
  </si>
  <si>
    <t>PER DAY</t>
  </si>
  <si>
    <t>200</t>
  </si>
  <si>
    <t>300</t>
  </si>
  <si>
    <t>400</t>
  </si>
  <si>
    <t>500</t>
  </si>
  <si>
    <t>KENTWOOD</t>
  </si>
  <si>
    <t>600</t>
  </si>
  <si>
    <t>700</t>
  </si>
  <si>
    <t>800</t>
  </si>
  <si>
    <t>120</t>
  </si>
  <si>
    <t>130</t>
  </si>
  <si>
    <t>140</t>
  </si>
  <si>
    <t>150</t>
  </si>
  <si>
    <t>350</t>
  </si>
  <si>
    <t>450</t>
  </si>
  <si>
    <t>180</t>
  </si>
  <si>
    <t>250</t>
  </si>
  <si>
    <t>ADVANCED HEALTH SYSTEMS</t>
  </si>
  <si>
    <t>COMMERCIAL</t>
  </si>
  <si>
    <t>CONTRACT RATE</t>
  </si>
  <si>
    <t>AETNA (COMMERCIAL)</t>
  </si>
  <si>
    <t>AETNA (MEDICARE ADVANTAGE)</t>
  </si>
  <si>
    <t>MEDICARE ADVANTAGE</t>
  </si>
  <si>
    <t>AETNA BETTER HEALTH (MEDICAID)</t>
  </si>
  <si>
    <t>MEDICAID</t>
  </si>
  <si>
    <t>100% LA MEDICAID</t>
  </si>
  <si>
    <t>AMERIGROUP LA HEALTHY BLUE (MEDICAID)</t>
  </si>
  <si>
    <t>AMERIGROUP TX HEALTHY BLUE (MEDICAID)</t>
  </si>
  <si>
    <t>AMERIGROUP TX (MEDICARE ADVANTAGE)</t>
  </si>
  <si>
    <t>AMERIHEALTH CARITAS (MEDICAID)</t>
  </si>
  <si>
    <t>BCBS LOUISIANA (COMMERCIAL)</t>
  </si>
  <si>
    <t>BCBS MISSISSIPPI (COMMERCIAL)</t>
  </si>
  <si>
    <t>BCBS TEXAS (COMMERCIAL)</t>
  </si>
  <si>
    <t>BEACON HEALTH OPTIONS (COMMERCIAL)</t>
  </si>
  <si>
    <t>CHRISTUS HEALTH (MEDICARE ADVANTAGE)</t>
  </si>
  <si>
    <t>CHRISTUS HEALTH (COMMERCIAL)</t>
  </si>
  <si>
    <t>CIGNA (COMMERCIAL)</t>
  </si>
  <si>
    <t>CIGNA HEALTHSPRING (MEDICARE ADVANTAGE)</t>
  </si>
  <si>
    <t>COMMUNITY CARE (MEDICARE ADVANTAGE)</t>
  </si>
  <si>
    <t>DIGNITY CARE (MEDICARE ADVANTAGE)</t>
  </si>
  <si>
    <t>110% MEDICARE (BASE RATE)</t>
  </si>
  <si>
    <t>FIRST CARE (MEDICAID)</t>
  </si>
  <si>
    <t>105% TX MEDICAID</t>
  </si>
  <si>
    <t>FIRST CARE (COMMERCIAL)</t>
  </si>
  <si>
    <t>FIRST CHOICE HEALTH (COMMERCIAL)</t>
  </si>
  <si>
    <t>GILSBAR 360 ALLIANCE (COMMERCIAL</t>
  </si>
  <si>
    <t>HAWAIIAN MAINLAND (MEDICARE ADVANTAGE)</t>
  </si>
  <si>
    <t>115% MEDICARE (BASE RATE)</t>
  </si>
  <si>
    <t>HEALTHY BLUE (MEDICAID)</t>
  </si>
  <si>
    <t>HUMANA (COMMERCIAL)</t>
  </si>
  <si>
    <t>TRICARE HUMANA (COMMERCIAL)</t>
  </si>
  <si>
    <t>90% TRICARE ALLOWABLE</t>
  </si>
  <si>
    <t>LETOURNEAU UNIVERSITY</t>
  </si>
  <si>
    <t>LOUISIANA HEALTHCARE CONNECTIONS (MEDICAID)</t>
  </si>
  <si>
    <t>MAGELLAN (COMMERCIAL</t>
  </si>
  <si>
    <t>MH NET (COMMERCIAL)</t>
  </si>
  <si>
    <t>MH NET (MEDICARE ADVANTAGE)</t>
  </si>
  <si>
    <t>MOLINA HEALTHCARE (MEDICAID)</t>
  </si>
  <si>
    <t>MULTIPLAN (COMMERCIAL)</t>
  </si>
  <si>
    <t>OPTUM (MEDICARE ADVANTAGE)</t>
  </si>
  <si>
    <t>OPTUM (COMMERCIAL)</t>
  </si>
  <si>
    <t>OPTUM (MEDICAID)</t>
  </si>
  <si>
    <t>100% TX MEDICAID</t>
  </si>
  <si>
    <t>VANTAGE HEALTH PLAN (MEDICARE ADVANTAGE)</t>
  </si>
  <si>
    <t>VANTAGE HEALTH PLAN (COMMERCIAL)</t>
  </si>
  <si>
    <t>VERITY (COMMERCIAL)</t>
  </si>
  <si>
    <t>WELLCARE (MEDICARE ADVANTAGE)</t>
  </si>
  <si>
    <t>ZELLIS (COMMERCIAL)</t>
  </si>
  <si>
    <t>MAGNOLIA HEALTH (MEDICAID)</t>
  </si>
  <si>
    <t>100% APR-DRG (AVERAGE SEVERITY)</t>
  </si>
  <si>
    <t>MAGNOLIA HEALTH (MEDICARE ADVANTAGE)</t>
  </si>
  <si>
    <t>MAGNOLIA HEALTH (COMMERCIAL)</t>
  </si>
  <si>
    <t>MOLINA HEALTHCARE (MEDICARE ADVANTAGE)</t>
  </si>
  <si>
    <t>MOLINA HEALTHCARE (COMMERCIAL)</t>
  </si>
  <si>
    <t>UNITED HEALTHCARE (MEDICAID)</t>
  </si>
  <si>
    <t>SUPERIOR (MEDICARE ADVANTAGE)</t>
  </si>
  <si>
    <t>Row Labels</t>
  </si>
  <si>
    <t>Grand Total</t>
  </si>
  <si>
    <t>SUPERIOR (COMMERCIAL)</t>
  </si>
  <si>
    <t>SUPERIOR (MEDICAID)</t>
  </si>
  <si>
    <t>(blank)</t>
  </si>
  <si>
    <t>LOC</t>
  </si>
  <si>
    <t>Facility</t>
  </si>
  <si>
    <t>Geographic Location</t>
  </si>
  <si>
    <t>Wage Index</t>
  </si>
  <si>
    <t>Base Rate</t>
  </si>
  <si>
    <t>Labor related</t>
  </si>
  <si>
    <t>Non-Labor Related</t>
  </si>
  <si>
    <t>Adj Rate</t>
  </si>
  <si>
    <t>90% OF ALLOW</t>
  </si>
  <si>
    <t>29180</t>
  </si>
  <si>
    <t>33260</t>
  </si>
  <si>
    <t>10180</t>
  </si>
  <si>
    <t>30980</t>
  </si>
  <si>
    <t>45</t>
  </si>
  <si>
    <t>12940</t>
  </si>
  <si>
    <t>19</t>
  </si>
  <si>
    <t>29340</t>
  </si>
  <si>
    <t>410</t>
  </si>
  <si>
    <t>LC-GERI</t>
  </si>
  <si>
    <t>25220</t>
  </si>
  <si>
    <t>610</t>
  </si>
  <si>
    <t>CROWLEY</t>
  </si>
  <si>
    <t>10780</t>
  </si>
  <si>
    <t>35380</t>
  </si>
  <si>
    <t>26420</t>
  </si>
  <si>
    <t>25060</t>
  </si>
  <si>
    <t>AMARILLO</t>
  </si>
  <si>
    <t>Provider Number</t>
  </si>
  <si>
    <t>Rural Adjustment Factor</t>
  </si>
  <si>
    <t>Cost to Charge Ratio</t>
  </si>
  <si>
    <t>FIXED LOSS</t>
  </si>
  <si>
    <t>ADJ FIXED LOSS</t>
  </si>
  <si>
    <t>FEDERAL BASE</t>
  </si>
  <si>
    <t>LABOR RELATED %</t>
  </si>
  <si>
    <t>NON-LABOR %</t>
  </si>
  <si>
    <t>LABOR PORTION</t>
  </si>
  <si>
    <t>NON LABOR PORTION</t>
  </si>
  <si>
    <t>ADJ BASE RATE</t>
  </si>
  <si>
    <t>19-4073</t>
  </si>
  <si>
    <t>45-4110</t>
  </si>
  <si>
    <t>45-4122</t>
  </si>
  <si>
    <t>45-4117</t>
  </si>
  <si>
    <t>45-4123</t>
  </si>
  <si>
    <t>19-4086</t>
  </si>
  <si>
    <t>19-4081</t>
  </si>
  <si>
    <t>19-4090</t>
  </si>
  <si>
    <t>19-4091</t>
  </si>
  <si>
    <t>19-4095</t>
  </si>
  <si>
    <t>19-4096</t>
  </si>
  <si>
    <t>19-4098</t>
  </si>
  <si>
    <t>47380</t>
  </si>
  <si>
    <t>45-4136</t>
  </si>
  <si>
    <t>MEDICARE PART B</t>
  </si>
  <si>
    <t>100% MEDICARE APC 8010</t>
  </si>
  <si>
    <t>NOT CONTRACTED</t>
  </si>
  <si>
    <t>115% MEDICARE APC 8010</t>
  </si>
  <si>
    <t>90% MEDICARE APC 8010</t>
  </si>
  <si>
    <t>LOCATION NAME</t>
  </si>
  <si>
    <t>HCS LOC#</t>
  </si>
  <si>
    <t>CITY</t>
  </si>
  <si>
    <t>Oceans Behavioral Hospital of Lafayette</t>
  </si>
  <si>
    <t>Oceans Behavioral Hosptial of Baton Rouge</t>
  </si>
  <si>
    <t>Oceans Behavioral Hospital of Deridder</t>
  </si>
  <si>
    <t>Oceans Behavioral Hosptial of Lake Charles</t>
  </si>
  <si>
    <t>Oceans Behavioral Hospital of Opelousas</t>
  </si>
  <si>
    <t>Oceans Behavioral Hospital of Alexandria</t>
  </si>
  <si>
    <t>Oceans Behavioral Hospital of Gno</t>
  </si>
  <si>
    <t>Oceans Behavioral Hospital of Midland</t>
  </si>
  <si>
    <t>Oceans Behavioral Hospital of Longview</t>
  </si>
  <si>
    <t>Oceans Behavioral Hospital of Lufkin</t>
  </si>
  <si>
    <t>Oceans Behavioral Hospital of Pasadena</t>
  </si>
  <si>
    <t>Oceans Behavioral Hospital of Waco</t>
  </si>
  <si>
    <t>Oceans Behavioral Hospital of Katy</t>
  </si>
  <si>
    <t>Oceans Behavioral Hospital of Biloxi</t>
  </si>
  <si>
    <t>550</t>
  </si>
  <si>
    <t>11100</t>
  </si>
  <si>
    <t>650</t>
  </si>
  <si>
    <t>SHREVEPORT</t>
  </si>
  <si>
    <t>43340</t>
  </si>
  <si>
    <t>2022 BASE RATES</t>
  </si>
  <si>
    <t>2021 RATES - NOT UPDATED FOR 2022 YET</t>
  </si>
  <si>
    <t>Louisiana Behavioral Health</t>
  </si>
  <si>
    <t>Oceans Behavioral Hospital of Amarillo</t>
  </si>
  <si>
    <t>FY 2022 APC 8010</t>
  </si>
  <si>
    <t>210</t>
  </si>
  <si>
    <t>510</t>
  </si>
  <si>
    <t>810</t>
  </si>
  <si>
    <t>820</t>
  </si>
  <si>
    <t>HOSPITAL</t>
  </si>
  <si>
    <t>IP RATE</t>
  </si>
  <si>
    <t>OP RATE</t>
  </si>
  <si>
    <t>BATON ROUGE NORTH</t>
  </si>
  <si>
    <t>MARRERO</t>
  </si>
  <si>
    <t>GRETNA</t>
  </si>
  <si>
    <t xml:space="preserve">1. Select the Oceans hospital location using the dropdown box.  </t>
  </si>
  <si>
    <t xml:space="preserve">2. Select your insurance plan using the dropdown box.  </t>
  </si>
  <si>
    <t>SELECT OCEANS HOSPITAL USING DROPDOWN</t>
  </si>
  <si>
    <t>SELECT YOUR INSURANCE PLAN USING DROPDOWN</t>
  </si>
  <si>
    <t>LOCATION</t>
  </si>
  <si>
    <t>GROSS CHARGE</t>
  </si>
  <si>
    <t>PAYER-SPECIFIC NEGOTIATED CHARGE</t>
  </si>
  <si>
    <t>DE-IDENTIFIED MINIMUM NEGOTIATED CHARGE</t>
  </si>
  <si>
    <t>DISCOUNTED CASH PRICE</t>
  </si>
  <si>
    <t>SERVICE</t>
  </si>
  <si>
    <t>850</t>
  </si>
  <si>
    <t>940</t>
  </si>
  <si>
    <t>DE-IDENTIFIED MAXIMUM NEGOTIATED CHARGE</t>
  </si>
  <si>
    <t>ALL SERVICES ARE BUNDLED INTO A PER DIEM RATE</t>
  </si>
  <si>
    <t>Oceans Behavioral Hospital of Corpus Christi</t>
  </si>
  <si>
    <t>CORPUS</t>
  </si>
  <si>
    <t>Oceans Behavioral Hospital of Tupelo</t>
  </si>
  <si>
    <t>TUPELO</t>
  </si>
  <si>
    <t>Oceans Behavioral Hospital of Lubbock</t>
  </si>
  <si>
    <t>LUBBOCK</t>
  </si>
  <si>
    <t>PAYER-SPECIFIC DETAILS</t>
  </si>
  <si>
    <t>AMERICAN HEALTH ADVANTAGE (MEDICARE ADVANTAGE)</t>
  </si>
  <si>
    <t>BCBS TX BLUE ESSENTIALS/BLUE PREMIER/BLUE HIGH PERFORMANCE HMO (COMMERCIAL)</t>
  </si>
  <si>
    <t>BEACON HEALTH STRATEGIES (COMMERCIAL)</t>
  </si>
  <si>
    <t>BEACON HEALTH STRATEGIES (MEDICAID)</t>
  </si>
  <si>
    <t>BETTY HARDWICK MHMR (MEDICAID)</t>
  </si>
  <si>
    <t>BRAZOS VALLEY MHMR (MEDICAID)</t>
  </si>
  <si>
    <t>CENTER FOR LIFE SERVICES MHMR (MEDICAID)</t>
  </si>
  <si>
    <t>CENTRAL COUNTIES MHMR (MEDICAID)</t>
  </si>
  <si>
    <t>CENTRAL PLAINS MHMR (MEDICAID)</t>
  </si>
  <si>
    <t>CHRISTUS SPOHN HEALTH SYSTEM CORP - INDIGENT (COMMERCIAL)</t>
  </si>
  <si>
    <t>CHRISTUS SPOHN HEALTH SYSTEM CORP - NUECES AID PROGRAM (COMMERCIAL)</t>
  </si>
  <si>
    <t>COASTAL PLAINS COMMUNITY CENTER (MHMR) (MEDICAID)</t>
  </si>
  <si>
    <t>COMMUNITY HEALTH CHOICE - LOI ONLY (MEDICAID)</t>
  </si>
  <si>
    <t>COMMUNITY HEALTH CHOICE (COMMERCIAL)</t>
  </si>
  <si>
    <t>COMMUNITY HEALTH CHOICE (MEDICAID)</t>
  </si>
  <si>
    <t>COMMUNITY HEALTH CHOICE (MEDICARE ADVANTAGE)</t>
  </si>
  <si>
    <t>COVENANT MEDICAL CENTER (INDIGENT AGREEMENT) (COMMERCIAL)</t>
  </si>
  <si>
    <t>DRISCOLL HEALTH PLAN (MEDICAID)</t>
  </si>
  <si>
    <t>FRIDAY HEALTH PLANS (COMMERCIAL)</t>
  </si>
  <si>
    <t>FRIDAY HEALTH PLANS (MEDICARE ADVANTAGE)</t>
  </si>
  <si>
    <t>GALAXY HEALTH NETWORK (COMMERCIAL)</t>
  </si>
  <si>
    <t>HARRISON COUNTY (COMMERCIAL)</t>
  </si>
  <si>
    <t>HEALTHCARE HIGHWAYS (COMMERCIAL)</t>
  </si>
  <si>
    <t>HEART OF TX MHMR (MEDICAID)</t>
  </si>
  <si>
    <t>ICE (IMMIGRATION AND CUSTOMS ENFORCEMENT) (COMMERCIAL)</t>
  </si>
  <si>
    <t>MIDLAND MEMORIAL (MEDICAID)</t>
  </si>
  <si>
    <t>NORTH TEXAS INDIGENT SERVICES (MEDICAID)</t>
  </si>
  <si>
    <t>NUECES COUNTY MHMR (MEDICAID)</t>
  </si>
  <si>
    <t>OCCUNET (COMMERCIAL)</t>
  </si>
  <si>
    <t>OCHSNER HEALTH PLAN (MEDICARE ADVANTAGE)</t>
  </si>
  <si>
    <t>OPTUM VA CCN (MEDICARE ADVANTAGE)</t>
  </si>
  <si>
    <t>PACE (FMOL) (MEDICARE ADVANTAGE)</t>
  </si>
  <si>
    <t>PERMIACARE MHMR (MEDICAID)</t>
  </si>
  <si>
    <t>PRESBYTERIAN NETWORK NM (MEDICAID)</t>
  </si>
  <si>
    <t>PROVIDER NETWORK OF AMERICA (MEDICARE ADVANTAGE)</t>
  </si>
  <si>
    <t>PROVIDER PARTNERS HEALTH PLAN (PPHP) (MEDICARE ADVANTAGE)</t>
  </si>
  <si>
    <t>RIGHTCARE (COMMERCIAL)</t>
  </si>
  <si>
    <t>RIGHTCARE (MEDICAID)</t>
  </si>
  <si>
    <t>SCOTT AND WHITE (MEDICARE ADVANTAGE)</t>
  </si>
  <si>
    <t>STARCARE MHMR (MEDICAID)</t>
  </si>
  <si>
    <t>TEXAS INDEPENDENT HEALTH PLAN (MEDICARE ADVANTAGE)</t>
  </si>
  <si>
    <t>TEXAS PANHANDLE CENTERS MHMR (MEDICAID)</t>
  </si>
  <si>
    <t>TRICARE WEST (COMMERCIAL)</t>
  </si>
  <si>
    <t>TRIWEST HEALTHCARE ALLIANCE (VACCN) (MEDICARE ADVANTAGE)</t>
  </si>
  <si>
    <t>VETERANS CARE AGREEMENT (COMMERCIAL)</t>
  </si>
  <si>
    <t>WEST TEXAS CENTERS MHMR (MEDICAID)</t>
  </si>
  <si>
    <t>Amarillo</t>
  </si>
  <si>
    <t>Katy</t>
  </si>
  <si>
    <t>Longview</t>
  </si>
  <si>
    <t>Lufkin</t>
  </si>
  <si>
    <t>DeRidder</t>
  </si>
  <si>
    <t>Lake Charles</t>
  </si>
  <si>
    <t>Shreveport</t>
  </si>
  <si>
    <t>Abilene</t>
  </si>
  <si>
    <t>Midland</t>
  </si>
  <si>
    <t>Pasadena</t>
  </si>
  <si>
    <t>Waco</t>
  </si>
  <si>
    <t>Biloxi</t>
  </si>
  <si>
    <t>Lubbock</t>
  </si>
  <si>
    <t>Tupelo</t>
  </si>
  <si>
    <t>Alexandria</t>
  </si>
  <si>
    <t>Baton Rouge</t>
  </si>
  <si>
    <t>Kentwood</t>
  </si>
  <si>
    <t>Lafayette</t>
  </si>
  <si>
    <t>Opelousas</t>
  </si>
  <si>
    <t>Hammond</t>
  </si>
  <si>
    <t>Marrero</t>
  </si>
  <si>
    <t>Oceans Behavioral Hospital of Kentwood/Hammond</t>
  </si>
  <si>
    <t>*** THESE ARE THE ONLY SERVICES OFFERED BY OCEANS HEALTHCARE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</si>
</sst>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0.0000"/>
    <numFmt numFmtId="165" formatCode="_(* #,##0.000_);_(* \(#,##0.000\);_(* &quot;-&quot;??_);_(@_)"/>
    <numFmt numFmtId="166" formatCode="_(&quot;$&quot;* #,##0_);_(&quot;$&quot;* \(#,##0\);_(&quot;$&quot;* &quot;-&quot;??_);_(@_)"/>
    <numFmt numFmtId="167" formatCode="0.000"/>
    <numFmt numFmtId="168" formatCode="#,##0.00000"/>
    <numFmt numFmtId="169" formatCode="0.00000"/>
    <numFmt numFmtId="170" formatCode="_(* #,##0_);_(* \(#,##0\);_(* &quot;-&quot;??_);_(@_)"/>
  </numFmts>
  <fonts count="21"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sz val="10"/>
      <name val="Arial"/>
      <family val="2"/>
    </font>
    <font>
      <b/>
      <sz val="11"/>
      <color theme="0"/>
      <name val="Calibri"/>
      <family val="2"/>
      <scheme val="minor"/>
    </font>
    <font>
      <b/>
      <sz val="11"/>
      <color theme="1"/>
      <name val="Calibri"/>
      <family val="2"/>
      <scheme val="minor"/>
    </font>
    <font>
      <b/>
      <sz val="10"/>
      <color theme="0"/>
      <name val="Arial"/>
      <family val="2"/>
    </font>
    <font>
      <b/>
      <sz val="9"/>
      <name val="Arial"/>
      <family val="2"/>
    </font>
    <font>
      <b/>
      <sz val="9"/>
      <color indexed="9"/>
      <name val="Arial"/>
      <family val="2"/>
    </font>
    <font>
      <b/>
      <sz val="9"/>
      <color theme="0"/>
      <name val="Arial"/>
      <family val="2"/>
    </font>
    <font>
      <sz val="9"/>
      <name val="Arial"/>
      <family val="2"/>
    </font>
    <font>
      <sz val="18"/>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2"/>
      <color theme="0"/>
      <name val="Calibri"/>
      <family val="2"/>
      <scheme val="minor"/>
    </font>
    <font>
      <sz val="11"/>
      <name val="Calibri"/>
      <family val="2"/>
    </font>
    <font>
      <sz val="11"/>
      <color rgb="FF000000"/>
      <name val="Calibri"/>
      <family val="2"/>
    </font>
    <font>
      <sz val="11"/>
      <color indexed="8"/>
      <name val="Calibri"/>
      <family val="2"/>
    </font>
    <font>
      <sz val="16"/>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8" tint="0.79998168889431442"/>
        <bgColor indexed="64"/>
      </patternFill>
    </fill>
    <fill>
      <patternFill patternType="solid">
        <fgColor rgb="FF2895D5"/>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3" fillId="0" borderId="0" xfId="0" applyFont="1" applyAlignment="1">
      <alignment horizontal="center"/>
    </xf>
    <xf numFmtId="43" fontId="3" fillId="2" borderId="1" xfId="1" applyFont="1" applyFill="1" applyBorder="1"/>
    <xf numFmtId="165" fontId="3" fillId="2" borderId="1" xfId="1" applyNumberFormat="1" applyFont="1" applyFill="1" applyBorder="1"/>
    <xf numFmtId="166" fontId="4" fillId="2" borderId="1" xfId="2" applyNumberFormat="1" applyFont="1" applyFill="1" applyBorder="1"/>
    <xf numFmtId="44" fontId="3" fillId="2" borderId="1" xfId="2" applyFont="1" applyFill="1" applyBorder="1"/>
    <xf numFmtId="167" fontId="3" fillId="2" borderId="1" xfId="0" applyNumberFormat="1" applyFont="1" applyFill="1" applyBorder="1"/>
    <xf numFmtId="0" fontId="3" fillId="2" borderId="1" xfId="0" applyFont="1" applyFill="1" applyBorder="1"/>
    <xf numFmtId="0" fontId="3" fillId="0" borderId="0" xfId="0" applyFont="1"/>
    <xf numFmtId="0" fontId="0" fillId="3" borderId="1" xfId="0" applyFill="1" applyBorder="1"/>
    <xf numFmtId="49" fontId="3" fillId="2" borderId="1" xfId="0" applyNumberFormat="1" applyFont="1" applyFill="1" applyBorder="1"/>
    <xf numFmtId="0" fontId="4" fillId="2" borderId="1" xfId="0" applyFont="1" applyFill="1" applyBorder="1"/>
    <xf numFmtId="0" fontId="4" fillId="2" borderId="1" xfId="0" quotePrefix="1" applyFont="1" applyFill="1" applyBorder="1"/>
    <xf numFmtId="0" fontId="3" fillId="2" borderId="1" xfId="0" applyFont="1" applyFill="1" applyBorder="1" applyAlignment="1">
      <alignment horizontal="center"/>
    </xf>
    <xf numFmtId="164" fontId="3" fillId="2" borderId="1" xfId="0" applyNumberFormat="1" applyFont="1" applyFill="1" applyBorder="1"/>
    <xf numFmtId="44" fontId="4" fillId="2" borderId="1" xfId="2" applyFont="1" applyFill="1" applyBorder="1"/>
    <xf numFmtId="44" fontId="3" fillId="2" borderId="1" xfId="0" applyNumberFormat="1" applyFont="1" applyFill="1" applyBorder="1"/>
    <xf numFmtId="49" fontId="3" fillId="2" borderId="1" xfId="0" applyNumberFormat="1" applyFont="1" applyFill="1" applyBorder="1" applyAlignment="1">
      <alignment horizontal="center"/>
    </xf>
    <xf numFmtId="0" fontId="3" fillId="2" borderId="1" xfId="0" quotePrefix="1" applyFont="1" applyFill="1" applyBorder="1" applyAlignment="1">
      <alignment horizontal="center"/>
    </xf>
    <xf numFmtId="0" fontId="3" fillId="5" borderId="1" xfId="0"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applyAlignment="1">
      <alignment horizontal="center" wrapText="1"/>
    </xf>
    <xf numFmtId="0" fontId="0" fillId="0" borderId="1" xfId="0" applyBorder="1"/>
    <xf numFmtId="43" fontId="0" fillId="0" borderId="1" xfId="1" applyFont="1" applyBorder="1"/>
    <xf numFmtId="0" fontId="0" fillId="0" borderId="0" xfId="0" pivotButton="1"/>
    <xf numFmtId="0" fontId="0" fillId="3" borderId="0" xfId="0" applyFill="1"/>
    <xf numFmtId="0" fontId="5" fillId="6" borderId="1" xfId="0" applyFont="1" applyFill="1" applyBorder="1" applyAlignment="1">
      <alignment horizontal="center"/>
    </xf>
    <xf numFmtId="0" fontId="7" fillId="6" borderId="1" xfId="0" applyFont="1" applyFill="1" applyBorder="1" applyAlignment="1">
      <alignment horizontal="center"/>
    </xf>
    <xf numFmtId="0" fontId="7" fillId="6" borderId="1" xfId="0" applyFont="1" applyFill="1" applyBorder="1" applyAlignment="1">
      <alignment horizontal="center" wrapText="1"/>
    </xf>
    <xf numFmtId="9" fontId="7" fillId="6" borderId="0" xfId="0" applyNumberFormat="1" applyFont="1" applyFill="1" applyAlignment="1">
      <alignment horizontal="center" wrapText="1"/>
    </xf>
    <xf numFmtId="49" fontId="3" fillId="3" borderId="1" xfId="0" applyNumberFormat="1" applyFont="1" applyFill="1" applyBorder="1"/>
    <xf numFmtId="0" fontId="4" fillId="3" borderId="1" xfId="0" applyFont="1" applyFill="1" applyBorder="1"/>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2" fontId="3" fillId="3" borderId="1" xfId="0" applyNumberFormat="1" applyFont="1" applyFill="1" applyBorder="1" applyAlignment="1">
      <alignment horizontal="center"/>
    </xf>
    <xf numFmtId="164" fontId="3" fillId="7" borderId="1" xfId="0" applyNumberFormat="1" applyFont="1" applyFill="1" applyBorder="1" applyAlignment="1">
      <alignment horizontal="center"/>
    </xf>
    <xf numFmtId="2" fontId="3" fillId="7" borderId="1" xfId="0" applyNumberFormat="1" applyFont="1" applyFill="1" applyBorder="1" applyAlignment="1">
      <alignment horizontal="center"/>
    </xf>
    <xf numFmtId="2" fontId="3" fillId="2" borderId="1" xfId="0" applyNumberFormat="1" applyFont="1" applyFill="1" applyBorder="1" applyAlignment="1">
      <alignment horizontal="center"/>
    </xf>
    <xf numFmtId="49" fontId="3" fillId="3" borderId="1" xfId="0" applyNumberFormat="1" applyFont="1" applyFill="1" applyBorder="1" applyAlignment="1">
      <alignment horizontal="center"/>
    </xf>
    <xf numFmtId="0" fontId="3" fillId="3" borderId="1" xfId="0" applyFont="1" applyFill="1" applyBorder="1"/>
    <xf numFmtId="0" fontId="3" fillId="3" borderId="1" xfId="0" quotePrefix="1" applyFont="1" applyFill="1" applyBorder="1" applyAlignment="1">
      <alignment horizontal="center"/>
    </xf>
    <xf numFmtId="49" fontId="3" fillId="2" borderId="1" xfId="0" quotePrefix="1" applyNumberFormat="1" applyFont="1" applyFill="1" applyBorder="1" applyAlignment="1">
      <alignment horizontal="center"/>
    </xf>
    <xf numFmtId="49" fontId="3" fillId="3" borderId="1" xfId="0" quotePrefix="1" applyNumberFormat="1" applyFont="1" applyFill="1" applyBorder="1" applyAlignment="1">
      <alignment horizontal="center"/>
    </xf>
    <xf numFmtId="164" fontId="0" fillId="3" borderId="1" xfId="0" applyNumberFormat="1" applyFill="1" applyBorder="1" applyAlignment="1">
      <alignment horizontal="center"/>
    </xf>
    <xf numFmtId="9" fontId="9" fillId="8" borderId="9" xfId="3" applyFont="1" applyFill="1" applyBorder="1" applyAlignment="1">
      <alignment horizontal="left" wrapText="1"/>
    </xf>
    <xf numFmtId="9" fontId="9" fillId="8" borderId="10" xfId="3" applyFont="1" applyFill="1" applyBorder="1" applyAlignment="1">
      <alignment horizontal="left" wrapText="1"/>
    </xf>
    <xf numFmtId="0" fontId="9" fillId="8" borderId="10" xfId="3" applyNumberFormat="1" applyFont="1" applyFill="1" applyBorder="1" applyAlignment="1">
      <alignment horizontal="left" wrapText="1"/>
    </xf>
    <xf numFmtId="0" fontId="10" fillId="8" borderId="11" xfId="3" applyNumberFormat="1" applyFont="1" applyFill="1" applyBorder="1" applyAlignment="1">
      <alignment horizontal="left" wrapText="1"/>
    </xf>
    <xf numFmtId="0" fontId="9" fillId="8" borderId="12" xfId="1" applyNumberFormat="1" applyFont="1" applyFill="1" applyBorder="1" applyAlignment="1">
      <alignment horizontal="left"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168" fontId="11" fillId="0" borderId="1" xfId="0" applyNumberFormat="1" applyFont="1" applyBorder="1" applyAlignment="1">
      <alignment vertical="top" wrapText="1"/>
    </xf>
    <xf numFmtId="2" fontId="11" fillId="0" borderId="1" xfId="0" applyNumberFormat="1" applyFont="1" applyBorder="1" applyAlignment="1">
      <alignment vertical="top" wrapText="1"/>
    </xf>
    <xf numFmtId="169" fontId="11" fillId="0" borderId="1" xfId="0" applyNumberFormat="1" applyFont="1" applyBorder="1" applyAlignment="1">
      <alignment vertical="top" wrapText="1"/>
    </xf>
    <xf numFmtId="7" fontId="11" fillId="0" borderId="1" xfId="0" applyNumberFormat="1" applyFont="1" applyBorder="1" applyAlignment="1">
      <alignment vertical="top" wrapText="1"/>
    </xf>
    <xf numFmtId="3" fontId="11" fillId="0" borderId="1" xfId="1" applyNumberFormat="1" applyFont="1" applyFill="1" applyBorder="1" applyAlignment="1">
      <alignment vertical="top" wrapText="1"/>
    </xf>
    <xf numFmtId="0" fontId="11" fillId="0" borderId="0" xfId="0" applyFont="1" applyAlignment="1">
      <alignment vertical="top" wrapText="1"/>
    </xf>
    <xf numFmtId="9" fontId="8" fillId="8" borderId="2" xfId="3" applyFont="1" applyFill="1" applyBorder="1" applyAlignment="1">
      <alignment horizontal="left" wrapText="1"/>
    </xf>
    <xf numFmtId="0" fontId="0" fillId="0" borderId="0" xfId="0" applyAlignment="1">
      <alignment wrapText="1"/>
    </xf>
    <xf numFmtId="7" fontId="11" fillId="0" borderId="0" xfId="0" applyNumberFormat="1" applyFont="1" applyAlignment="1">
      <alignment vertical="top" wrapText="1"/>
    </xf>
    <xf numFmtId="43" fontId="0" fillId="0" borderId="0" xfId="1" applyFont="1" applyBorder="1"/>
    <xf numFmtId="2" fontId="0" fillId="0" borderId="1" xfId="0" applyNumberFormat="1" applyBorder="1"/>
    <xf numFmtId="0" fontId="0" fillId="0" borderId="0" xfId="0" applyAlignment="1">
      <alignment horizontal="left"/>
    </xf>
    <xf numFmtId="49" fontId="0" fillId="3" borderId="1" xfId="0" applyNumberFormat="1" applyFill="1" applyBorder="1"/>
    <xf numFmtId="43" fontId="0" fillId="0" borderId="0" xfId="1" applyFont="1" applyFill="1"/>
    <xf numFmtId="0" fontId="6" fillId="3" borderId="0" xfId="0" applyFont="1" applyFill="1"/>
    <xf numFmtId="43" fontId="0" fillId="3" borderId="1" xfId="1" applyFont="1" applyFill="1" applyBorder="1"/>
    <xf numFmtId="43" fontId="0" fillId="0" borderId="1" xfId="1" applyFont="1" applyFill="1" applyBorder="1"/>
    <xf numFmtId="0" fontId="12" fillId="3" borderId="0" xfId="0" applyFont="1" applyFill="1"/>
    <xf numFmtId="0" fontId="12" fillId="3" borderId="0" xfId="0" applyFont="1" applyFill="1" applyAlignment="1">
      <alignment horizontal="left"/>
    </xf>
    <xf numFmtId="0" fontId="0" fillId="3" borderId="2" xfId="0" applyFill="1" applyBorder="1"/>
    <xf numFmtId="0" fontId="0" fillId="3" borderId="3" xfId="0" applyFill="1" applyBorder="1"/>
    <xf numFmtId="0" fontId="0" fillId="3" borderId="4" xfId="0" applyFill="1" applyBorder="1"/>
    <xf numFmtId="0" fontId="0" fillId="3" borderId="0" xfId="0" applyFill="1" applyAlignment="1">
      <alignment horizontal="left"/>
    </xf>
    <xf numFmtId="0" fontId="0" fillId="5" borderId="1" xfId="0" applyFill="1" applyBorder="1" applyAlignment="1">
      <alignment horizontal="center" wrapText="1"/>
    </xf>
    <xf numFmtId="0" fontId="0" fillId="3" borderId="0" xfId="0" applyFill="1" applyAlignment="1">
      <alignment horizontal="center" wrapText="1"/>
    </xf>
    <xf numFmtId="0" fontId="0" fillId="3" borderId="6" xfId="0" applyFill="1" applyBorder="1"/>
    <xf numFmtId="0" fontId="0" fillId="3" borderId="7" xfId="0" applyFill="1" applyBorder="1"/>
    <xf numFmtId="0" fontId="0" fillId="3" borderId="8" xfId="0" applyFill="1" applyBorder="1"/>
    <xf numFmtId="0" fontId="0" fillId="3" borderId="5" xfId="0" applyFill="1" applyBorder="1"/>
    <xf numFmtId="0" fontId="0" fillId="3" borderId="6" xfId="0" applyFill="1" applyBorder="1" applyAlignment="1">
      <alignment horizontal="center"/>
    </xf>
    <xf numFmtId="0" fontId="0" fillId="3" borderId="7" xfId="0" applyFill="1" applyBorder="1" applyAlignment="1">
      <alignment horizontal="center"/>
    </xf>
    <xf numFmtId="0" fontId="0" fillId="4" borderId="0" xfId="0" applyFill="1"/>
    <xf numFmtId="0" fontId="6" fillId="4" borderId="5" xfId="0" applyFont="1" applyFill="1" applyBorder="1"/>
    <xf numFmtId="0" fontId="0" fillId="4" borderId="5" xfId="0" applyFill="1" applyBorder="1"/>
    <xf numFmtId="0" fontId="6" fillId="4" borderId="0" xfId="0" applyFont="1" applyFill="1"/>
    <xf numFmtId="0" fontId="0" fillId="4" borderId="13" xfId="0" applyFill="1" applyBorder="1"/>
    <xf numFmtId="0" fontId="0" fillId="3" borderId="13" xfId="0" applyFill="1" applyBorder="1"/>
    <xf numFmtId="0" fontId="0" fillId="3" borderId="0" xfId="0" applyFill="1" applyAlignment="1">
      <alignment vertical="center"/>
    </xf>
    <xf numFmtId="0" fontId="0" fillId="3" borderId="1" xfId="0" quotePrefix="1" applyFill="1" applyBorder="1"/>
    <xf numFmtId="49" fontId="0" fillId="3" borderId="1" xfId="0" quotePrefix="1" applyNumberFormat="1" applyFill="1" applyBorder="1"/>
    <xf numFmtId="170" fontId="0" fillId="0" borderId="0" xfId="0" applyNumberFormat="1"/>
    <xf numFmtId="170" fontId="0" fillId="0" borderId="0" xfId="1" applyNumberFormat="1" applyFont="1"/>
    <xf numFmtId="0" fontId="0" fillId="3" borderId="1" xfId="0" applyFill="1" applyBorder="1" applyAlignment="1">
      <alignment horizontal="center"/>
    </xf>
    <xf numFmtId="0" fontId="0" fillId="3" borderId="16" xfId="0" applyFill="1" applyBorder="1"/>
    <xf numFmtId="0" fontId="15" fillId="3" borderId="0" xfId="0" applyFont="1" applyFill="1"/>
    <xf numFmtId="0" fontId="0" fillId="0" borderId="0" xfId="0" applyAlignment="1">
      <alignment horizontal="center"/>
    </xf>
    <xf numFmtId="0" fontId="0" fillId="0" borderId="1" xfId="0" applyBorder="1" applyAlignment="1">
      <alignment horizontal="center" vertical="center" wrapText="1"/>
    </xf>
    <xf numFmtId="0" fontId="0" fillId="3" borderId="2" xfId="0" applyFill="1" applyBorder="1" applyAlignment="1">
      <alignment horizontal="center" vertical="center" wrapText="1"/>
    </xf>
    <xf numFmtId="0" fontId="0" fillId="0" borderId="3" xfId="0" applyBorder="1"/>
    <xf numFmtId="0" fontId="16" fillId="6" borderId="1" xfId="0" applyFont="1" applyFill="1" applyBorder="1" applyAlignment="1">
      <alignment horizontal="center"/>
    </xf>
    <xf numFmtId="0" fontId="16" fillId="6" borderId="1" xfId="0" applyFont="1" applyFill="1" applyBorder="1" applyAlignment="1">
      <alignment horizontal="center" wrapText="1"/>
    </xf>
    <xf numFmtId="49" fontId="0" fillId="0" borderId="0" xfId="0" applyNumberFormat="1"/>
    <xf numFmtId="0" fontId="0" fillId="3" borderId="3" xfId="0" applyFill="1" applyBorder="1" applyAlignment="1">
      <alignment horizontal="center"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2" fontId="0" fillId="3" borderId="1" xfId="0" applyNumberFormat="1" applyFill="1" applyBorder="1" applyAlignment="1">
      <alignment vertical="center"/>
    </xf>
    <xf numFmtId="2" fontId="0" fillId="3" borderId="17" xfId="0" applyNumberFormat="1" applyFill="1" applyBorder="1" applyAlignment="1">
      <alignment vertical="center"/>
    </xf>
    <xf numFmtId="2" fontId="0" fillId="0" borderId="1" xfId="1" applyNumberFormat="1" applyFont="1" applyBorder="1" applyAlignment="1">
      <alignment horizontal="center" vertical="center" wrapText="1"/>
    </xf>
    <xf numFmtId="1" fontId="0" fillId="0" borderId="1" xfId="1" applyNumberFormat="1" applyFont="1" applyBorder="1" applyAlignment="1">
      <alignment horizontal="center" vertical="center" wrapText="1"/>
    </xf>
    <xf numFmtId="1" fontId="0" fillId="0" borderId="3" xfId="0" applyNumberFormat="1" applyBorder="1" applyAlignment="1">
      <alignment horizontal="center" vertical="center"/>
    </xf>
    <xf numFmtId="1" fontId="0" fillId="0" borderId="1" xfId="0" applyNumberFormat="1" applyBorder="1" applyAlignment="1">
      <alignment horizontal="center" vertical="center"/>
    </xf>
    <xf numFmtId="0" fontId="17" fillId="0" borderId="1" xfId="0" applyFont="1" applyBorder="1" applyAlignment="1">
      <alignment horizontal="left" vertical="top"/>
    </xf>
    <xf numFmtId="0" fontId="18" fillId="0" borderId="1" xfId="0" applyFont="1" applyBorder="1" applyAlignment="1">
      <alignment horizontal="left" vertical="top"/>
    </xf>
    <xf numFmtId="0" fontId="3" fillId="0" borderId="1" xfId="0" applyFont="1" applyBorder="1"/>
    <xf numFmtId="49" fontId="0" fillId="0" borderId="1" xfId="0" applyNumberFormat="1" applyBorder="1"/>
    <xf numFmtId="0" fontId="19" fillId="0" borderId="1" xfId="0" applyFont="1" applyBorder="1"/>
    <xf numFmtId="0" fontId="18" fillId="0" borderId="1" xfId="0" applyFont="1" applyBorder="1" applyAlignment="1">
      <alignment vertical="top"/>
    </xf>
    <xf numFmtId="49" fontId="3" fillId="0" borderId="1" xfId="0" applyNumberFormat="1" applyFont="1" applyBorder="1"/>
    <xf numFmtId="49" fontId="0" fillId="0" borderId="1" xfId="0" quotePrefix="1" applyNumberFormat="1" applyBorder="1"/>
    <xf numFmtId="0" fontId="6" fillId="0" borderId="0" xfId="0" applyFont="1"/>
    <xf numFmtId="0" fontId="0" fillId="0" borderId="0" xfId="0" applyAlignment="1" applyProtection="1">
      <alignment horizontal="left"/>
      <protection locked="0"/>
    </xf>
    <xf numFmtId="0" fontId="15" fillId="0" borderId="0" xfId="0" applyFont="1"/>
    <xf numFmtId="0" fontId="0" fillId="0" borderId="0" xfId="0" quotePrefix="1"/>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2" fontId="0" fillId="3" borderId="1" xfId="0" applyNumberFormat="1" applyFill="1" applyBorder="1" applyAlignment="1">
      <alignment horizontal="center" vertical="center"/>
    </xf>
    <xf numFmtId="2" fontId="0" fillId="3" borderId="6" xfId="0" applyNumberFormat="1" applyFill="1" applyBorder="1" applyAlignment="1">
      <alignment horizontal="center" vertical="center"/>
    </xf>
    <xf numFmtId="0" fontId="13" fillId="4" borderId="0" xfId="0" applyFont="1" applyFill="1" applyAlignment="1">
      <alignment horizontal="justify" vertical="top" wrapText="1"/>
    </xf>
    <xf numFmtId="0" fontId="14" fillId="4" borderId="0" xfId="0" applyFont="1" applyFill="1" applyAlignment="1">
      <alignment horizontal="justify" vertical="top" wrapText="1"/>
    </xf>
    <xf numFmtId="0" fontId="20" fillId="9" borderId="1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15" xfId="0" applyFont="1" applyFill="1" applyBorder="1" applyAlignment="1" applyProtection="1">
      <alignment horizontal="left"/>
      <protection locked="0"/>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9" borderId="2" xfId="0" applyFill="1" applyBorder="1" applyAlignment="1" applyProtection="1">
      <alignment horizontal="left"/>
      <protection locked="0"/>
    </xf>
    <xf numFmtId="0" fontId="0" fillId="9" borderId="4" xfId="0" applyFill="1" applyBorder="1" applyAlignment="1" applyProtection="1">
      <alignment horizontal="left"/>
      <protection locked="0"/>
    </xf>
    <xf numFmtId="0" fontId="0" fillId="3" borderId="1" xfId="0" applyFill="1" applyBorder="1" applyAlignment="1">
      <alignment horizontal="center" vertical="center" wrapText="1"/>
    </xf>
    <xf numFmtId="0" fontId="5" fillId="6" borderId="0" xfId="0" applyFont="1" applyFill="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2" fontId="0" fillId="3" borderId="6" xfId="0" applyNumberFormat="1" applyFill="1" applyBorder="1" applyAlignment="1">
      <alignment horizontal="center" vertical="center" wrapText="1"/>
    </xf>
    <xf numFmtId="2" fontId="0" fillId="3" borderId="7" xfId="0" applyNumberFormat="1" applyFill="1" applyBorder="1" applyAlignment="1">
      <alignment horizontal="center" vertical="center" wrapText="1"/>
    </xf>
    <xf numFmtId="2" fontId="0" fillId="3" borderId="8" xfId="0" applyNumberFormat="1" applyFill="1" applyBorder="1" applyAlignment="1">
      <alignment horizontal="center" vertical="center" wrapText="1"/>
    </xf>
    <xf numFmtId="0" fontId="0" fillId="0" borderId="1" xfId="0" applyBorder="1" applyAlignment="1">
      <alignment horizontal="center" vertical="center" wrapText="1"/>
    </xf>
    <xf numFmtId="1" fontId="0" fillId="3" borderId="6" xfId="0" applyNumberFormat="1" applyFill="1" applyBorder="1" applyAlignment="1">
      <alignment horizontal="center" vertical="center"/>
    </xf>
    <xf numFmtId="1" fontId="0" fillId="3" borderId="8" xfId="0" applyNumberFormat="1" applyFill="1" applyBorder="1" applyAlignment="1">
      <alignment horizontal="center" vertical="center"/>
    </xf>
    <xf numFmtId="1" fontId="0" fillId="0" borderId="6" xfId="0" applyNumberFormat="1" applyBorder="1" applyAlignment="1">
      <alignment horizontal="center" vertical="center"/>
    </xf>
    <xf numFmtId="1" fontId="0" fillId="0" borderId="8" xfId="0" applyNumberForma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6</xdr:col>
      <xdr:colOff>119060</xdr:colOff>
      <xdr:row>2</xdr:row>
      <xdr:rowOff>11906</xdr:rowOff>
    </xdr:from>
    <xdr:to>
      <xdr:col>6</xdr:col>
      <xdr:colOff>1488279</xdr:colOff>
      <xdr:row>3</xdr:row>
      <xdr:rowOff>35719</xdr:rowOff>
    </xdr:to>
    <xdr:sp macro="" textlink="">
      <xdr:nvSpPr>
        <xdr:cNvPr id="2" name="Arrow: Left 1">
          <a:extLst>
            <a:ext uri="{FF2B5EF4-FFF2-40B4-BE49-F238E27FC236}">
              <a16:creationId xmlns:a16="http://schemas.microsoft.com/office/drawing/2014/main" id="{4F05E81C-D5D3-CF73-A50C-8084F311B4CC}"/>
            </a:ext>
          </a:extLst>
        </xdr:cNvPr>
        <xdr:cNvSpPr/>
      </xdr:nvSpPr>
      <xdr:spPr>
        <a:xfrm>
          <a:off x="4726779" y="750094"/>
          <a:ext cx="1369219" cy="321469"/>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119063</xdr:colOff>
      <xdr:row>7</xdr:row>
      <xdr:rowOff>23813</xdr:rowOff>
    </xdr:from>
    <xdr:to>
      <xdr:col>6</xdr:col>
      <xdr:colOff>1488282</xdr:colOff>
      <xdr:row>8</xdr:row>
      <xdr:rowOff>47625</xdr:rowOff>
    </xdr:to>
    <xdr:sp macro="" textlink="">
      <xdr:nvSpPr>
        <xdr:cNvPr id="5" name="Arrow: Left 4">
          <a:extLst>
            <a:ext uri="{FF2B5EF4-FFF2-40B4-BE49-F238E27FC236}">
              <a16:creationId xmlns:a16="http://schemas.microsoft.com/office/drawing/2014/main" id="{4BE7FBDA-5ADB-4E95-AECB-4D2B77D950C2}"/>
            </a:ext>
          </a:extLst>
        </xdr:cNvPr>
        <xdr:cNvSpPr/>
      </xdr:nvSpPr>
      <xdr:spPr>
        <a:xfrm>
          <a:off x="4726782" y="940594"/>
          <a:ext cx="1369219" cy="28575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57149</xdr:colOff>
      <xdr:row>10</xdr:row>
      <xdr:rowOff>76200</xdr:rowOff>
    </xdr:from>
    <xdr:to>
      <xdr:col>3</xdr:col>
      <xdr:colOff>5648324</xdr:colOff>
      <xdr:row>10</xdr:row>
      <xdr:rowOff>514290</xdr:rowOff>
    </xdr:to>
    <xdr:pic>
      <xdr:nvPicPr>
        <xdr:cNvPr id="5" name="Picture 4">
          <a:extLst>
            <a:ext uri="{FF2B5EF4-FFF2-40B4-BE49-F238E27FC236}">
              <a16:creationId xmlns:a16="http://schemas.microsoft.com/office/drawing/2014/main" id="{C4542946-F94C-44F9-AED1-D14267641889}"/>
            </a:ext>
          </a:extLst>
        </xdr:cNvPr>
        <xdr:cNvPicPr>
          <a:picLocks noChangeAspect="1"/>
        </xdr:cNvPicPr>
      </xdr:nvPicPr>
      <xdr:blipFill>
        <a:blip xmlns:r="http://schemas.openxmlformats.org/officeDocument/2006/relationships" r:embed="rId1"/>
        <a:stretch>
          <a:fillRect/>
        </a:stretch>
      </xdr:blipFill>
      <xdr:spPr>
        <a:xfrm>
          <a:off x="2657474" y="8696325"/>
          <a:ext cx="5591175" cy="438090"/>
        </a:xfrm>
        <a:prstGeom prst="rect">
          <a:avLst/>
        </a:prstGeom>
      </xdr:spPr>
    </xdr:pic>
    <xdr:clientData/>
  </xdr:twoCellAnchor>
  <xdr:twoCellAnchor editAs="oneCell">
    <xdr:from>
      <xdr:col>3</xdr:col>
      <xdr:colOff>38101</xdr:colOff>
      <xdr:row>15</xdr:row>
      <xdr:rowOff>19051</xdr:rowOff>
    </xdr:from>
    <xdr:to>
      <xdr:col>3</xdr:col>
      <xdr:colOff>5991225</xdr:colOff>
      <xdr:row>15</xdr:row>
      <xdr:rowOff>533401</xdr:rowOff>
    </xdr:to>
    <xdr:pic>
      <xdr:nvPicPr>
        <xdr:cNvPr id="7" name="Picture 6">
          <a:extLst>
            <a:ext uri="{FF2B5EF4-FFF2-40B4-BE49-F238E27FC236}">
              <a16:creationId xmlns:a16="http://schemas.microsoft.com/office/drawing/2014/main" id="{5894EBE3-087B-49AE-A1E9-F77C867A0BDF}"/>
            </a:ext>
          </a:extLst>
        </xdr:cNvPr>
        <xdr:cNvPicPr>
          <a:picLocks noChangeAspect="1"/>
        </xdr:cNvPicPr>
      </xdr:nvPicPr>
      <xdr:blipFill>
        <a:blip xmlns:r="http://schemas.openxmlformats.org/officeDocument/2006/relationships" r:embed="rId2"/>
        <a:stretch>
          <a:fillRect/>
        </a:stretch>
      </xdr:blipFill>
      <xdr:spPr>
        <a:xfrm>
          <a:off x="2638426" y="11353801"/>
          <a:ext cx="5953124" cy="514350"/>
        </a:xfrm>
        <a:prstGeom prst="rect">
          <a:avLst/>
        </a:prstGeom>
      </xdr:spPr>
    </xdr:pic>
    <xdr:clientData/>
  </xdr:twoCellAnchor>
  <xdr:twoCellAnchor editAs="oneCell">
    <xdr:from>
      <xdr:col>3</xdr:col>
      <xdr:colOff>9525</xdr:colOff>
      <xdr:row>11</xdr:row>
      <xdr:rowOff>28575</xdr:rowOff>
    </xdr:from>
    <xdr:to>
      <xdr:col>3</xdr:col>
      <xdr:colOff>5953125</xdr:colOff>
      <xdr:row>11</xdr:row>
      <xdr:rowOff>533337</xdr:rowOff>
    </xdr:to>
    <xdr:pic>
      <xdr:nvPicPr>
        <xdr:cNvPr id="9" name="Picture 8">
          <a:extLst>
            <a:ext uri="{FF2B5EF4-FFF2-40B4-BE49-F238E27FC236}">
              <a16:creationId xmlns:a16="http://schemas.microsoft.com/office/drawing/2014/main" id="{30EDAE10-C14B-45E1-81A4-0492E2616C29}"/>
            </a:ext>
          </a:extLst>
        </xdr:cNvPr>
        <xdr:cNvPicPr>
          <a:picLocks noChangeAspect="1"/>
        </xdr:cNvPicPr>
      </xdr:nvPicPr>
      <xdr:blipFill>
        <a:blip xmlns:r="http://schemas.openxmlformats.org/officeDocument/2006/relationships" r:embed="rId3"/>
        <a:stretch>
          <a:fillRect/>
        </a:stretch>
      </xdr:blipFill>
      <xdr:spPr>
        <a:xfrm>
          <a:off x="2609850" y="9191625"/>
          <a:ext cx="5943600" cy="504762"/>
        </a:xfrm>
        <a:prstGeom prst="rect">
          <a:avLst/>
        </a:prstGeom>
      </xdr:spPr>
    </xdr:pic>
    <xdr:clientData/>
  </xdr:twoCellAnchor>
  <xdr:twoCellAnchor editAs="oneCell">
    <xdr:from>
      <xdr:col>1</xdr:col>
      <xdr:colOff>171450</xdr:colOff>
      <xdr:row>1</xdr:row>
      <xdr:rowOff>114300</xdr:rowOff>
    </xdr:from>
    <xdr:to>
      <xdr:col>3</xdr:col>
      <xdr:colOff>4010025</xdr:colOff>
      <xdr:row>3</xdr:row>
      <xdr:rowOff>190443</xdr:rowOff>
    </xdr:to>
    <xdr:pic>
      <xdr:nvPicPr>
        <xdr:cNvPr id="10" name="Picture 9">
          <a:extLst>
            <a:ext uri="{FF2B5EF4-FFF2-40B4-BE49-F238E27FC236}">
              <a16:creationId xmlns:a16="http://schemas.microsoft.com/office/drawing/2014/main" id="{024F6FCA-1CCD-46AC-907C-9D2C085048DC}"/>
            </a:ext>
          </a:extLst>
        </xdr:cNvPr>
        <xdr:cNvPicPr>
          <a:picLocks noChangeAspect="1"/>
        </xdr:cNvPicPr>
      </xdr:nvPicPr>
      <xdr:blipFill>
        <a:blip xmlns:r="http://schemas.openxmlformats.org/officeDocument/2006/relationships" r:embed="rId4"/>
        <a:stretch>
          <a:fillRect/>
        </a:stretch>
      </xdr:blipFill>
      <xdr:spPr>
        <a:xfrm>
          <a:off x="781050" y="5257800"/>
          <a:ext cx="5829300" cy="457143"/>
        </a:xfrm>
        <a:prstGeom prst="rect">
          <a:avLst/>
        </a:prstGeom>
      </xdr:spPr>
    </xdr:pic>
    <xdr:clientData/>
  </xdr:twoCellAnchor>
  <xdr:twoCellAnchor editAs="oneCell">
    <xdr:from>
      <xdr:col>3</xdr:col>
      <xdr:colOff>28574</xdr:colOff>
      <xdr:row>20</xdr:row>
      <xdr:rowOff>47625</xdr:rowOff>
    </xdr:from>
    <xdr:to>
      <xdr:col>3</xdr:col>
      <xdr:colOff>5943599</xdr:colOff>
      <xdr:row>20</xdr:row>
      <xdr:rowOff>523815</xdr:rowOff>
    </xdr:to>
    <xdr:pic>
      <xdr:nvPicPr>
        <xdr:cNvPr id="11" name="Picture 10">
          <a:extLst>
            <a:ext uri="{FF2B5EF4-FFF2-40B4-BE49-F238E27FC236}">
              <a16:creationId xmlns:a16="http://schemas.microsoft.com/office/drawing/2014/main" id="{379A4956-F3E1-4B60-8A3E-6A4DAC8EC3F2}"/>
            </a:ext>
          </a:extLst>
        </xdr:cNvPr>
        <xdr:cNvPicPr>
          <a:picLocks noChangeAspect="1"/>
        </xdr:cNvPicPr>
      </xdr:nvPicPr>
      <xdr:blipFill>
        <a:blip xmlns:r="http://schemas.openxmlformats.org/officeDocument/2006/relationships" r:embed="rId5"/>
        <a:stretch>
          <a:fillRect/>
        </a:stretch>
      </xdr:blipFill>
      <xdr:spPr>
        <a:xfrm>
          <a:off x="2628899" y="14097000"/>
          <a:ext cx="5915025" cy="476190"/>
        </a:xfrm>
        <a:prstGeom prst="rect">
          <a:avLst/>
        </a:prstGeom>
      </xdr:spPr>
    </xdr:pic>
    <xdr:clientData/>
  </xdr:twoCellAnchor>
  <xdr:twoCellAnchor editAs="oneCell">
    <xdr:from>
      <xdr:col>3</xdr:col>
      <xdr:colOff>28575</xdr:colOff>
      <xdr:row>19</xdr:row>
      <xdr:rowOff>28575</xdr:rowOff>
    </xdr:from>
    <xdr:to>
      <xdr:col>3</xdr:col>
      <xdr:colOff>5972175</xdr:colOff>
      <xdr:row>19</xdr:row>
      <xdr:rowOff>533337</xdr:rowOff>
    </xdr:to>
    <xdr:pic>
      <xdr:nvPicPr>
        <xdr:cNvPr id="12" name="Picture 11">
          <a:extLst>
            <a:ext uri="{FF2B5EF4-FFF2-40B4-BE49-F238E27FC236}">
              <a16:creationId xmlns:a16="http://schemas.microsoft.com/office/drawing/2014/main" id="{F42EDEDE-C97A-4EE8-A719-DC2FE7651643}"/>
            </a:ext>
          </a:extLst>
        </xdr:cNvPr>
        <xdr:cNvPicPr>
          <a:picLocks noChangeAspect="1"/>
        </xdr:cNvPicPr>
      </xdr:nvPicPr>
      <xdr:blipFill>
        <a:blip xmlns:r="http://schemas.openxmlformats.org/officeDocument/2006/relationships" r:embed="rId6"/>
        <a:stretch>
          <a:fillRect/>
        </a:stretch>
      </xdr:blipFill>
      <xdr:spPr>
        <a:xfrm>
          <a:off x="2628900" y="13535025"/>
          <a:ext cx="5943600" cy="504762"/>
        </a:xfrm>
        <a:prstGeom prst="rect">
          <a:avLst/>
        </a:prstGeom>
      </xdr:spPr>
    </xdr:pic>
    <xdr:clientData/>
  </xdr:twoCellAnchor>
  <xdr:twoCellAnchor editAs="oneCell">
    <xdr:from>
      <xdr:col>3</xdr:col>
      <xdr:colOff>47625</xdr:colOff>
      <xdr:row>13</xdr:row>
      <xdr:rowOff>38101</xdr:rowOff>
    </xdr:from>
    <xdr:to>
      <xdr:col>3</xdr:col>
      <xdr:colOff>6010275</xdr:colOff>
      <xdr:row>13</xdr:row>
      <xdr:rowOff>514351</xdr:rowOff>
    </xdr:to>
    <xdr:pic>
      <xdr:nvPicPr>
        <xdr:cNvPr id="13" name="Picture 12">
          <a:extLst>
            <a:ext uri="{FF2B5EF4-FFF2-40B4-BE49-F238E27FC236}">
              <a16:creationId xmlns:a16="http://schemas.microsoft.com/office/drawing/2014/main" id="{4A815513-DB6B-490B-98D9-45625C8AAB2E}"/>
            </a:ext>
          </a:extLst>
        </xdr:cNvPr>
        <xdr:cNvPicPr>
          <a:picLocks noChangeAspect="1"/>
        </xdr:cNvPicPr>
      </xdr:nvPicPr>
      <xdr:blipFill>
        <a:blip xmlns:r="http://schemas.openxmlformats.org/officeDocument/2006/relationships" r:embed="rId7"/>
        <a:stretch>
          <a:fillRect/>
        </a:stretch>
      </xdr:blipFill>
      <xdr:spPr>
        <a:xfrm>
          <a:off x="2647950" y="10287001"/>
          <a:ext cx="5962650" cy="476250"/>
        </a:xfrm>
        <a:prstGeom prst="rect">
          <a:avLst/>
        </a:prstGeom>
      </xdr:spPr>
    </xdr:pic>
    <xdr:clientData/>
  </xdr:twoCellAnchor>
  <xdr:twoCellAnchor editAs="oneCell">
    <xdr:from>
      <xdr:col>3</xdr:col>
      <xdr:colOff>47625</xdr:colOff>
      <xdr:row>18</xdr:row>
      <xdr:rowOff>38100</xdr:rowOff>
    </xdr:from>
    <xdr:to>
      <xdr:col>3</xdr:col>
      <xdr:colOff>6029325</xdr:colOff>
      <xdr:row>18</xdr:row>
      <xdr:rowOff>533338</xdr:rowOff>
    </xdr:to>
    <xdr:pic>
      <xdr:nvPicPr>
        <xdr:cNvPr id="14" name="Picture 13">
          <a:extLst>
            <a:ext uri="{FF2B5EF4-FFF2-40B4-BE49-F238E27FC236}">
              <a16:creationId xmlns:a16="http://schemas.microsoft.com/office/drawing/2014/main" id="{C5A06744-D7F5-43B7-9E20-3FEB0601567D}"/>
            </a:ext>
          </a:extLst>
        </xdr:cNvPr>
        <xdr:cNvPicPr>
          <a:picLocks noChangeAspect="1"/>
        </xdr:cNvPicPr>
      </xdr:nvPicPr>
      <xdr:blipFill>
        <a:blip xmlns:r="http://schemas.openxmlformats.org/officeDocument/2006/relationships" r:embed="rId8"/>
        <a:stretch>
          <a:fillRect/>
        </a:stretch>
      </xdr:blipFill>
      <xdr:spPr>
        <a:xfrm>
          <a:off x="2647950" y="13001625"/>
          <a:ext cx="5981700" cy="495238"/>
        </a:xfrm>
        <a:prstGeom prst="rect">
          <a:avLst/>
        </a:prstGeom>
      </xdr:spPr>
    </xdr:pic>
    <xdr:clientData/>
  </xdr:twoCellAnchor>
  <xdr:twoCellAnchor editAs="oneCell">
    <xdr:from>
      <xdr:col>3</xdr:col>
      <xdr:colOff>19051</xdr:colOff>
      <xdr:row>5</xdr:row>
      <xdr:rowOff>16791</xdr:rowOff>
    </xdr:from>
    <xdr:to>
      <xdr:col>3</xdr:col>
      <xdr:colOff>6000751</xdr:colOff>
      <xdr:row>5</xdr:row>
      <xdr:rowOff>523811</xdr:rowOff>
    </xdr:to>
    <xdr:pic>
      <xdr:nvPicPr>
        <xdr:cNvPr id="15" name="Picture 14">
          <a:extLst>
            <a:ext uri="{FF2B5EF4-FFF2-40B4-BE49-F238E27FC236}">
              <a16:creationId xmlns:a16="http://schemas.microsoft.com/office/drawing/2014/main" id="{8BD4D562-A1C4-496B-AED9-E395F3C806E9}"/>
            </a:ext>
          </a:extLst>
        </xdr:cNvPr>
        <xdr:cNvPicPr>
          <a:picLocks noChangeAspect="1"/>
        </xdr:cNvPicPr>
      </xdr:nvPicPr>
      <xdr:blipFill>
        <a:blip xmlns:r="http://schemas.openxmlformats.org/officeDocument/2006/relationships" r:embed="rId9"/>
        <a:stretch>
          <a:fillRect/>
        </a:stretch>
      </xdr:blipFill>
      <xdr:spPr>
        <a:xfrm>
          <a:off x="2619376" y="5922291"/>
          <a:ext cx="5981700" cy="507020"/>
        </a:xfrm>
        <a:prstGeom prst="rect">
          <a:avLst/>
        </a:prstGeom>
      </xdr:spPr>
    </xdr:pic>
    <xdr:clientData/>
  </xdr:twoCellAnchor>
  <xdr:twoCellAnchor editAs="oneCell">
    <xdr:from>
      <xdr:col>3</xdr:col>
      <xdr:colOff>38099</xdr:colOff>
      <xdr:row>6</xdr:row>
      <xdr:rowOff>19050</xdr:rowOff>
    </xdr:from>
    <xdr:to>
      <xdr:col>3</xdr:col>
      <xdr:colOff>6010274</xdr:colOff>
      <xdr:row>6</xdr:row>
      <xdr:rowOff>533336</xdr:rowOff>
    </xdr:to>
    <xdr:pic>
      <xdr:nvPicPr>
        <xdr:cNvPr id="16" name="Picture 15">
          <a:extLst>
            <a:ext uri="{FF2B5EF4-FFF2-40B4-BE49-F238E27FC236}">
              <a16:creationId xmlns:a16="http://schemas.microsoft.com/office/drawing/2014/main" id="{8D32F94B-E8D0-4916-9B9C-CF92D018E1E3}"/>
            </a:ext>
          </a:extLst>
        </xdr:cNvPr>
        <xdr:cNvPicPr>
          <a:picLocks noChangeAspect="1"/>
        </xdr:cNvPicPr>
      </xdr:nvPicPr>
      <xdr:blipFill>
        <a:blip xmlns:r="http://schemas.openxmlformats.org/officeDocument/2006/relationships" r:embed="rId10"/>
        <a:stretch>
          <a:fillRect/>
        </a:stretch>
      </xdr:blipFill>
      <xdr:spPr>
        <a:xfrm>
          <a:off x="2638424" y="6467475"/>
          <a:ext cx="5972175" cy="514286"/>
        </a:xfrm>
        <a:prstGeom prst="rect">
          <a:avLst/>
        </a:prstGeom>
      </xdr:spPr>
    </xdr:pic>
    <xdr:clientData/>
  </xdr:twoCellAnchor>
  <xdr:twoCellAnchor editAs="oneCell">
    <xdr:from>
      <xdr:col>3</xdr:col>
      <xdr:colOff>38100</xdr:colOff>
      <xdr:row>7</xdr:row>
      <xdr:rowOff>19050</xdr:rowOff>
    </xdr:from>
    <xdr:to>
      <xdr:col>3</xdr:col>
      <xdr:colOff>6010276</xdr:colOff>
      <xdr:row>7</xdr:row>
      <xdr:rowOff>523810</xdr:rowOff>
    </xdr:to>
    <xdr:pic>
      <xdr:nvPicPr>
        <xdr:cNvPr id="17" name="Picture 16">
          <a:extLst>
            <a:ext uri="{FF2B5EF4-FFF2-40B4-BE49-F238E27FC236}">
              <a16:creationId xmlns:a16="http://schemas.microsoft.com/office/drawing/2014/main" id="{CF1B9167-55A4-4B45-8010-76E8521E2C1E}"/>
            </a:ext>
          </a:extLst>
        </xdr:cNvPr>
        <xdr:cNvPicPr>
          <a:picLocks noChangeAspect="1"/>
        </xdr:cNvPicPr>
      </xdr:nvPicPr>
      <xdr:blipFill>
        <a:blip xmlns:r="http://schemas.openxmlformats.org/officeDocument/2006/relationships" r:embed="rId11"/>
        <a:stretch>
          <a:fillRect/>
        </a:stretch>
      </xdr:blipFill>
      <xdr:spPr>
        <a:xfrm>
          <a:off x="2638425" y="7010400"/>
          <a:ext cx="5972176" cy="504760"/>
        </a:xfrm>
        <a:prstGeom prst="rect">
          <a:avLst/>
        </a:prstGeom>
      </xdr:spPr>
    </xdr:pic>
    <xdr:clientData/>
  </xdr:twoCellAnchor>
  <xdr:twoCellAnchor editAs="oneCell">
    <xdr:from>
      <xdr:col>3</xdr:col>
      <xdr:colOff>28575</xdr:colOff>
      <xdr:row>8</xdr:row>
      <xdr:rowOff>38100</xdr:rowOff>
    </xdr:from>
    <xdr:to>
      <xdr:col>3</xdr:col>
      <xdr:colOff>6038850</xdr:colOff>
      <xdr:row>8</xdr:row>
      <xdr:rowOff>504826</xdr:rowOff>
    </xdr:to>
    <xdr:pic>
      <xdr:nvPicPr>
        <xdr:cNvPr id="18" name="Picture 17">
          <a:extLst>
            <a:ext uri="{FF2B5EF4-FFF2-40B4-BE49-F238E27FC236}">
              <a16:creationId xmlns:a16="http://schemas.microsoft.com/office/drawing/2014/main" id="{9F5224CD-7A42-4EDF-B970-5D4211566A5B}"/>
            </a:ext>
          </a:extLst>
        </xdr:cNvPr>
        <xdr:cNvPicPr>
          <a:picLocks noChangeAspect="1"/>
        </xdr:cNvPicPr>
      </xdr:nvPicPr>
      <xdr:blipFill>
        <a:blip xmlns:r="http://schemas.openxmlformats.org/officeDocument/2006/relationships" r:embed="rId12"/>
        <a:stretch>
          <a:fillRect/>
        </a:stretch>
      </xdr:blipFill>
      <xdr:spPr>
        <a:xfrm>
          <a:off x="2628900" y="7572375"/>
          <a:ext cx="6010275" cy="466726"/>
        </a:xfrm>
        <a:prstGeom prst="rect">
          <a:avLst/>
        </a:prstGeom>
      </xdr:spPr>
    </xdr:pic>
    <xdr:clientData/>
  </xdr:twoCellAnchor>
  <xdr:twoCellAnchor editAs="oneCell">
    <xdr:from>
      <xdr:col>3</xdr:col>
      <xdr:colOff>76200</xdr:colOff>
      <xdr:row>9</xdr:row>
      <xdr:rowOff>38100</xdr:rowOff>
    </xdr:from>
    <xdr:to>
      <xdr:col>3</xdr:col>
      <xdr:colOff>6019800</xdr:colOff>
      <xdr:row>9</xdr:row>
      <xdr:rowOff>504825</xdr:rowOff>
    </xdr:to>
    <xdr:pic>
      <xdr:nvPicPr>
        <xdr:cNvPr id="19" name="Picture 18">
          <a:extLst>
            <a:ext uri="{FF2B5EF4-FFF2-40B4-BE49-F238E27FC236}">
              <a16:creationId xmlns:a16="http://schemas.microsoft.com/office/drawing/2014/main" id="{9F7CCBA0-804E-4A55-86AB-907783FFE89F}"/>
            </a:ext>
          </a:extLst>
        </xdr:cNvPr>
        <xdr:cNvPicPr>
          <a:picLocks noChangeAspect="1"/>
        </xdr:cNvPicPr>
      </xdr:nvPicPr>
      <xdr:blipFill>
        <a:blip xmlns:r="http://schemas.openxmlformats.org/officeDocument/2006/relationships" r:embed="rId13"/>
        <a:stretch>
          <a:fillRect/>
        </a:stretch>
      </xdr:blipFill>
      <xdr:spPr>
        <a:xfrm>
          <a:off x="2676525" y="8115300"/>
          <a:ext cx="5943600" cy="466725"/>
        </a:xfrm>
        <a:prstGeom prst="rect">
          <a:avLst/>
        </a:prstGeom>
      </xdr:spPr>
    </xdr:pic>
    <xdr:clientData/>
  </xdr:twoCellAnchor>
  <xdr:twoCellAnchor editAs="oneCell">
    <xdr:from>
      <xdr:col>3</xdr:col>
      <xdr:colOff>66674</xdr:colOff>
      <xdr:row>16</xdr:row>
      <xdr:rowOff>38100</xdr:rowOff>
    </xdr:from>
    <xdr:to>
      <xdr:col>3</xdr:col>
      <xdr:colOff>5486399</xdr:colOff>
      <xdr:row>16</xdr:row>
      <xdr:rowOff>523875</xdr:rowOff>
    </xdr:to>
    <xdr:pic>
      <xdr:nvPicPr>
        <xdr:cNvPr id="20" name="Picture 19">
          <a:extLst>
            <a:ext uri="{FF2B5EF4-FFF2-40B4-BE49-F238E27FC236}">
              <a16:creationId xmlns:a16="http://schemas.microsoft.com/office/drawing/2014/main" id="{1BCD6682-CC9C-48CA-B7D9-84E87C21E7CB}"/>
            </a:ext>
          </a:extLst>
        </xdr:cNvPr>
        <xdr:cNvPicPr>
          <a:picLocks noChangeAspect="1"/>
        </xdr:cNvPicPr>
      </xdr:nvPicPr>
      <xdr:blipFill>
        <a:blip xmlns:r="http://schemas.openxmlformats.org/officeDocument/2006/relationships" r:embed="rId14"/>
        <a:stretch>
          <a:fillRect/>
        </a:stretch>
      </xdr:blipFill>
      <xdr:spPr>
        <a:xfrm>
          <a:off x="2666999" y="11915775"/>
          <a:ext cx="5419725" cy="485775"/>
        </a:xfrm>
        <a:prstGeom prst="rect">
          <a:avLst/>
        </a:prstGeom>
      </xdr:spPr>
    </xdr:pic>
    <xdr:clientData/>
  </xdr:twoCellAnchor>
  <xdr:twoCellAnchor editAs="oneCell">
    <xdr:from>
      <xdr:col>3</xdr:col>
      <xdr:colOff>66675</xdr:colOff>
      <xdr:row>14</xdr:row>
      <xdr:rowOff>66674</xdr:rowOff>
    </xdr:from>
    <xdr:to>
      <xdr:col>3</xdr:col>
      <xdr:colOff>5800725</xdr:colOff>
      <xdr:row>14</xdr:row>
      <xdr:rowOff>523809</xdr:rowOff>
    </xdr:to>
    <xdr:pic>
      <xdr:nvPicPr>
        <xdr:cNvPr id="21" name="Picture 20">
          <a:extLst>
            <a:ext uri="{FF2B5EF4-FFF2-40B4-BE49-F238E27FC236}">
              <a16:creationId xmlns:a16="http://schemas.microsoft.com/office/drawing/2014/main" id="{8DCA1FB3-9B34-4746-B6F0-50E3B0BBCA1D}"/>
            </a:ext>
          </a:extLst>
        </xdr:cNvPr>
        <xdr:cNvPicPr>
          <a:picLocks noChangeAspect="1"/>
        </xdr:cNvPicPr>
      </xdr:nvPicPr>
      <xdr:blipFill>
        <a:blip xmlns:r="http://schemas.openxmlformats.org/officeDocument/2006/relationships" r:embed="rId15"/>
        <a:stretch>
          <a:fillRect/>
        </a:stretch>
      </xdr:blipFill>
      <xdr:spPr>
        <a:xfrm>
          <a:off x="2667000" y="10858499"/>
          <a:ext cx="5734050" cy="457135"/>
        </a:xfrm>
        <a:prstGeom prst="rect">
          <a:avLst/>
        </a:prstGeom>
      </xdr:spPr>
    </xdr:pic>
    <xdr:clientData/>
  </xdr:twoCellAnchor>
  <xdr:twoCellAnchor editAs="oneCell">
    <xdr:from>
      <xdr:col>3</xdr:col>
      <xdr:colOff>28575</xdr:colOff>
      <xdr:row>12</xdr:row>
      <xdr:rowOff>47625</xdr:rowOff>
    </xdr:from>
    <xdr:to>
      <xdr:col>3</xdr:col>
      <xdr:colOff>6010274</xdr:colOff>
      <xdr:row>12</xdr:row>
      <xdr:rowOff>533333</xdr:rowOff>
    </xdr:to>
    <xdr:pic>
      <xdr:nvPicPr>
        <xdr:cNvPr id="23" name="Picture 22">
          <a:extLst>
            <a:ext uri="{FF2B5EF4-FFF2-40B4-BE49-F238E27FC236}">
              <a16:creationId xmlns:a16="http://schemas.microsoft.com/office/drawing/2014/main" id="{93E6B51A-8353-4738-B794-0D6019F0BA9D}"/>
            </a:ext>
          </a:extLst>
        </xdr:cNvPr>
        <xdr:cNvPicPr>
          <a:picLocks noChangeAspect="1"/>
        </xdr:cNvPicPr>
      </xdr:nvPicPr>
      <xdr:blipFill>
        <a:blip xmlns:r="http://schemas.openxmlformats.org/officeDocument/2006/relationships" r:embed="rId16"/>
        <a:stretch>
          <a:fillRect/>
        </a:stretch>
      </xdr:blipFill>
      <xdr:spPr>
        <a:xfrm>
          <a:off x="2628900" y="9753600"/>
          <a:ext cx="5981699" cy="485708"/>
        </a:xfrm>
        <a:prstGeom prst="rect">
          <a:avLst/>
        </a:prstGeom>
      </xdr:spPr>
    </xdr:pic>
    <xdr:clientData/>
  </xdr:twoCellAnchor>
  <xdr:twoCellAnchor editAs="oneCell">
    <xdr:from>
      <xdr:col>3</xdr:col>
      <xdr:colOff>76200</xdr:colOff>
      <xdr:row>17</xdr:row>
      <xdr:rowOff>66674</xdr:rowOff>
    </xdr:from>
    <xdr:to>
      <xdr:col>3</xdr:col>
      <xdr:colOff>5962650</xdr:colOff>
      <xdr:row>18</xdr:row>
      <xdr:rowOff>0</xdr:rowOff>
    </xdr:to>
    <xdr:pic>
      <xdr:nvPicPr>
        <xdr:cNvPr id="24" name="Picture 23">
          <a:extLst>
            <a:ext uri="{FF2B5EF4-FFF2-40B4-BE49-F238E27FC236}">
              <a16:creationId xmlns:a16="http://schemas.microsoft.com/office/drawing/2014/main" id="{42BB52DD-3329-484C-9755-0E41175B8262}"/>
            </a:ext>
          </a:extLst>
        </xdr:cNvPr>
        <xdr:cNvPicPr>
          <a:picLocks noChangeAspect="1"/>
        </xdr:cNvPicPr>
      </xdr:nvPicPr>
      <xdr:blipFill>
        <a:blip xmlns:r="http://schemas.openxmlformats.org/officeDocument/2006/relationships" r:embed="rId17"/>
        <a:stretch>
          <a:fillRect/>
        </a:stretch>
      </xdr:blipFill>
      <xdr:spPr>
        <a:xfrm>
          <a:off x="2676525" y="12487274"/>
          <a:ext cx="5886450" cy="47625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dley Richards" refreshedDate="44145.442482754632" createdVersion="6" refreshedVersion="6" minRefreshableVersion="3" recordCount="461" xr:uid="{C7C88206-62B0-44EA-958A-5F72B3C1C90B}">
  <cacheSource type="worksheet">
    <worksheetSource ref="B1:B1048576" sheet="INSURANCE PLAN LIST"/>
  </cacheSource>
  <cacheFields count="1">
    <cacheField name="PAYER" numFmtId="0">
      <sharedItems containsBlank="1" count="53">
        <s v="MEDICARE PART A"/>
        <s v="ADVANCED HEALTH SYSTEMS"/>
        <s v="AETNA (COMMERCIAL)"/>
        <s v="AETNA (MEDICARE ADVANTAGE)"/>
        <s v="AETNA BETTER HEALTH (MEDICAID)"/>
        <s v="AMERIGROUP LA HEALTHY BLUE (MEDICAID)"/>
        <s v="AMERIGROUP TX HEALTHY BLUE (MEDICAID)"/>
        <s v="AMERIGROUP TX (MEDICARE ADVANTAGE)"/>
        <s v="AMERIHEALTH CARITAS (MEDICAID)"/>
        <s v="BCBS LOUISIANA (COMMERCIAL)"/>
        <s v="BCBS MISSISSIPPI (COMMERCIAL)"/>
        <s v="BCBS TEXAS (COMMERCIAL)"/>
        <s v="BEACON HEALTH OPTIONS (COMMERCIAL)"/>
        <s v="CHRISTUS HEALTH (MEDICARE ADVANTAGE)"/>
        <s v="CHRISTUS HEALTH (COMMERCIAL)"/>
        <s v="CIGNA (COMMERCIAL)"/>
        <s v="CIGNA HEALTHSPRING (MEDICARE ADVANTAGE)"/>
        <s v="COMMUNITY CARE (MEDICARE ADVANTAGE)"/>
        <s v="DIGNITY CARE (MEDICARE ADVANTAGE)"/>
        <s v="FIRST CARE (MEDICAID)"/>
        <s v="FIRST CARE (COMMERCIAL)"/>
        <s v="FIRST CHOICE HEALTH (COMMERCIAL)"/>
        <s v="GILSBAR 360 ALLIANCE (COMMERCIAL"/>
        <s v="HAWAIIAN MAINLAND (MEDICARE ADVANTAGE)"/>
        <s v="HEALTHY BLUE (MEDICAID)"/>
        <s v="HUMANA (MEDICARE ADVANTAGE)"/>
        <s v="HUMANA (COMMERCIAL)"/>
        <s v="TRICARE HUMANA (COMMERCIAL)"/>
        <s v="LETOURNEAU UNIVERSITY"/>
        <s v="LOUISIANA HEALTHCARE CONNECTIONS (MEDICAID)"/>
        <s v="MAGELLAN (COMMERCIAL"/>
        <s v="MH NET (COMMERCIAL)"/>
        <s v="MH NET (MEDICARE ADVANTAGE)"/>
        <s v="MOLINA HEALTHCARE (MEDICAID)"/>
        <s v="MULTIPLAN (COMMERCIAL)"/>
        <s v="OPTUM (MEDICARE ADVANTAGE)"/>
        <s v="OPTUM (COMMERCIAL)"/>
        <s v="OPTUM (MEDICAID)"/>
        <s v="VANTAGE HEALTH PLAN (MEDICARE ADVANTAGE)"/>
        <s v="VANTAGE HEALTH PLAN (COMMERCIAL)"/>
        <s v="VERITY (COMMERCIAL)"/>
        <s v="WELLCARE (MEDICARE ADVANTAGE)"/>
        <s v="ZELLIS (COMMERCIAL)"/>
        <s v="MAGNOLIA HEALTH (MEDICAID)"/>
        <s v="MAGNOLIA HEALTH (MEDICARE ADVANTAGE)"/>
        <s v="MAGNOLIA HEALTH (COMMERCIAL)"/>
        <s v="MOLINA HEALTHCARE (MEDICARE ADVANTAGE)"/>
        <s v="MOLINA HEALTHCARE (COMMERCIAL)"/>
        <s v="UNITED HEALTHCARE (MEDICAID)"/>
        <s v="SUPERIOR (MEDICARE ADVANTAGE)"/>
        <s v="SUPERIOR (COMMERCIAL)"/>
        <s v="SUPERIOR (MEDICAID)"/>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1">
  <r>
    <x v="0"/>
  </r>
  <r>
    <x v="0"/>
  </r>
  <r>
    <x v="0"/>
  </r>
  <r>
    <x v="0"/>
  </r>
  <r>
    <x v="0"/>
  </r>
  <r>
    <x v="0"/>
  </r>
  <r>
    <x v="0"/>
  </r>
  <r>
    <x v="0"/>
  </r>
  <r>
    <x v="0"/>
  </r>
  <r>
    <x v="0"/>
  </r>
  <r>
    <x v="0"/>
  </r>
  <r>
    <x v="0"/>
  </r>
  <r>
    <x v="0"/>
  </r>
  <r>
    <x v="0"/>
  </r>
  <r>
    <x v="0"/>
  </r>
  <r>
    <x v="0"/>
  </r>
  <r>
    <x v="1"/>
  </r>
  <r>
    <x v="2"/>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4"/>
  </r>
  <r>
    <x v="4"/>
  </r>
  <r>
    <x v="4"/>
  </r>
  <r>
    <x v="4"/>
  </r>
  <r>
    <x v="4"/>
  </r>
  <r>
    <x v="4"/>
  </r>
  <r>
    <x v="4"/>
  </r>
  <r>
    <x v="4"/>
  </r>
  <r>
    <x v="5"/>
  </r>
  <r>
    <x v="5"/>
  </r>
  <r>
    <x v="5"/>
  </r>
  <r>
    <x v="5"/>
  </r>
  <r>
    <x v="5"/>
  </r>
  <r>
    <x v="5"/>
  </r>
  <r>
    <x v="5"/>
  </r>
  <r>
    <x v="5"/>
  </r>
  <r>
    <x v="6"/>
  </r>
  <r>
    <x v="6"/>
  </r>
  <r>
    <x v="6"/>
  </r>
  <r>
    <x v="6"/>
  </r>
  <r>
    <x v="6"/>
  </r>
  <r>
    <x v="6"/>
  </r>
  <r>
    <x v="6"/>
  </r>
  <r>
    <x v="7"/>
  </r>
  <r>
    <x v="7"/>
  </r>
  <r>
    <x v="7"/>
  </r>
  <r>
    <x v="7"/>
  </r>
  <r>
    <x v="7"/>
  </r>
  <r>
    <x v="7"/>
  </r>
  <r>
    <x v="7"/>
  </r>
  <r>
    <x v="8"/>
  </r>
  <r>
    <x v="8"/>
  </r>
  <r>
    <x v="8"/>
  </r>
  <r>
    <x v="8"/>
  </r>
  <r>
    <x v="8"/>
  </r>
  <r>
    <x v="8"/>
  </r>
  <r>
    <x v="8"/>
  </r>
  <r>
    <x v="8"/>
  </r>
  <r>
    <x v="9"/>
  </r>
  <r>
    <x v="9"/>
  </r>
  <r>
    <x v="9"/>
  </r>
  <r>
    <x v="9"/>
  </r>
  <r>
    <x v="9"/>
  </r>
  <r>
    <x v="9"/>
  </r>
  <r>
    <x v="9"/>
  </r>
  <r>
    <x v="9"/>
  </r>
  <r>
    <x v="10"/>
  </r>
  <r>
    <x v="11"/>
  </r>
  <r>
    <x v="11"/>
  </r>
  <r>
    <x v="11"/>
  </r>
  <r>
    <x v="11"/>
  </r>
  <r>
    <x v="11"/>
  </r>
  <r>
    <x v="11"/>
  </r>
  <r>
    <x v="11"/>
  </r>
  <r>
    <x v="12"/>
  </r>
  <r>
    <x v="12"/>
  </r>
  <r>
    <x v="12"/>
  </r>
  <r>
    <x v="12"/>
  </r>
  <r>
    <x v="12"/>
  </r>
  <r>
    <x v="12"/>
  </r>
  <r>
    <x v="12"/>
  </r>
  <r>
    <x v="12"/>
  </r>
  <r>
    <x v="13"/>
  </r>
  <r>
    <x v="13"/>
  </r>
  <r>
    <x v="13"/>
  </r>
  <r>
    <x v="13"/>
  </r>
  <r>
    <x v="13"/>
  </r>
  <r>
    <x v="13"/>
  </r>
  <r>
    <x v="13"/>
  </r>
  <r>
    <x v="13"/>
  </r>
  <r>
    <x v="13"/>
  </r>
  <r>
    <x v="13"/>
  </r>
  <r>
    <x v="13"/>
  </r>
  <r>
    <x v="13"/>
  </r>
  <r>
    <x v="13"/>
  </r>
  <r>
    <x v="14"/>
  </r>
  <r>
    <x v="14"/>
  </r>
  <r>
    <x v="14"/>
  </r>
  <r>
    <x v="14"/>
  </r>
  <r>
    <x v="14"/>
  </r>
  <r>
    <x v="14"/>
  </r>
  <r>
    <x v="14"/>
  </r>
  <r>
    <x v="14"/>
  </r>
  <r>
    <x v="14"/>
  </r>
  <r>
    <x v="14"/>
  </r>
  <r>
    <x v="14"/>
  </r>
  <r>
    <x v="14"/>
  </r>
  <r>
    <x v="14"/>
  </r>
  <r>
    <x v="15"/>
  </r>
  <r>
    <x v="15"/>
  </r>
  <r>
    <x v="15"/>
  </r>
  <r>
    <x v="15"/>
  </r>
  <r>
    <x v="15"/>
  </r>
  <r>
    <x v="15"/>
  </r>
  <r>
    <x v="15"/>
  </r>
  <r>
    <x v="15"/>
  </r>
  <r>
    <x v="15"/>
  </r>
  <r>
    <x v="15"/>
  </r>
  <r>
    <x v="15"/>
  </r>
  <r>
    <x v="15"/>
  </r>
  <r>
    <x v="15"/>
  </r>
  <r>
    <x v="15"/>
  </r>
  <r>
    <x v="15"/>
  </r>
  <r>
    <x v="15"/>
  </r>
  <r>
    <x v="16"/>
  </r>
  <r>
    <x v="16"/>
  </r>
  <r>
    <x v="16"/>
  </r>
  <r>
    <x v="16"/>
  </r>
  <r>
    <x v="16"/>
  </r>
  <r>
    <x v="16"/>
  </r>
  <r>
    <x v="16"/>
  </r>
  <r>
    <x v="16"/>
  </r>
  <r>
    <x v="17"/>
  </r>
  <r>
    <x v="18"/>
  </r>
  <r>
    <x v="18"/>
  </r>
  <r>
    <x v="18"/>
  </r>
  <r>
    <x v="18"/>
  </r>
  <r>
    <x v="18"/>
  </r>
  <r>
    <x v="18"/>
  </r>
  <r>
    <x v="18"/>
  </r>
  <r>
    <x v="18"/>
  </r>
  <r>
    <x v="18"/>
  </r>
  <r>
    <x v="18"/>
  </r>
  <r>
    <x v="18"/>
  </r>
  <r>
    <x v="18"/>
  </r>
  <r>
    <x v="18"/>
  </r>
  <r>
    <x v="18"/>
  </r>
  <r>
    <x v="18"/>
  </r>
  <r>
    <x v="19"/>
  </r>
  <r>
    <x v="19"/>
  </r>
  <r>
    <x v="19"/>
  </r>
  <r>
    <x v="19"/>
  </r>
  <r>
    <x v="19"/>
  </r>
  <r>
    <x v="20"/>
  </r>
  <r>
    <x v="20"/>
  </r>
  <r>
    <x v="20"/>
  </r>
  <r>
    <x v="20"/>
  </r>
  <r>
    <x v="20"/>
  </r>
  <r>
    <x v="21"/>
  </r>
  <r>
    <x v="22"/>
  </r>
  <r>
    <x v="22"/>
  </r>
  <r>
    <x v="22"/>
  </r>
  <r>
    <x v="22"/>
  </r>
  <r>
    <x v="22"/>
  </r>
  <r>
    <x v="22"/>
  </r>
  <r>
    <x v="22"/>
  </r>
  <r>
    <x v="22"/>
  </r>
  <r>
    <x v="23"/>
  </r>
  <r>
    <x v="23"/>
  </r>
  <r>
    <x v="23"/>
  </r>
  <r>
    <x v="23"/>
  </r>
  <r>
    <x v="23"/>
  </r>
  <r>
    <x v="24"/>
  </r>
  <r>
    <x v="24"/>
  </r>
  <r>
    <x v="24"/>
  </r>
  <r>
    <x v="24"/>
  </r>
  <r>
    <x v="24"/>
  </r>
  <r>
    <x v="24"/>
  </r>
  <r>
    <x v="24"/>
  </r>
  <r>
    <x v="24"/>
  </r>
  <r>
    <x v="25"/>
  </r>
  <r>
    <x v="25"/>
  </r>
  <r>
    <x v="25"/>
  </r>
  <r>
    <x v="25"/>
  </r>
  <r>
    <x v="25"/>
  </r>
  <r>
    <x v="25"/>
  </r>
  <r>
    <x v="25"/>
  </r>
  <r>
    <x v="25"/>
  </r>
  <r>
    <x v="26"/>
  </r>
  <r>
    <x v="26"/>
  </r>
  <r>
    <x v="26"/>
  </r>
  <r>
    <x v="26"/>
  </r>
  <r>
    <x v="26"/>
  </r>
  <r>
    <x v="26"/>
  </r>
  <r>
    <x v="26"/>
  </r>
  <r>
    <x v="26"/>
  </r>
  <r>
    <x v="25"/>
  </r>
  <r>
    <x v="25"/>
  </r>
  <r>
    <x v="25"/>
  </r>
  <r>
    <x v="25"/>
  </r>
  <r>
    <x v="25"/>
  </r>
  <r>
    <x v="25"/>
  </r>
  <r>
    <x v="25"/>
  </r>
  <r>
    <x v="25"/>
  </r>
  <r>
    <x v="26"/>
  </r>
  <r>
    <x v="26"/>
  </r>
  <r>
    <x v="26"/>
  </r>
  <r>
    <x v="26"/>
  </r>
  <r>
    <x v="26"/>
  </r>
  <r>
    <x v="26"/>
  </r>
  <r>
    <x v="26"/>
  </r>
  <r>
    <x v="26"/>
  </r>
  <r>
    <x v="27"/>
  </r>
  <r>
    <x v="27"/>
  </r>
  <r>
    <x v="27"/>
  </r>
  <r>
    <x v="27"/>
  </r>
  <r>
    <x v="27"/>
  </r>
  <r>
    <x v="27"/>
  </r>
  <r>
    <x v="27"/>
  </r>
  <r>
    <x v="27"/>
  </r>
  <r>
    <x v="27"/>
  </r>
  <r>
    <x v="27"/>
  </r>
  <r>
    <x v="27"/>
  </r>
  <r>
    <x v="27"/>
  </r>
  <r>
    <x v="27"/>
  </r>
  <r>
    <x v="27"/>
  </r>
  <r>
    <x v="27"/>
  </r>
  <r>
    <x v="27"/>
  </r>
  <r>
    <x v="28"/>
  </r>
  <r>
    <x v="29"/>
  </r>
  <r>
    <x v="29"/>
  </r>
  <r>
    <x v="29"/>
  </r>
  <r>
    <x v="29"/>
  </r>
  <r>
    <x v="29"/>
  </r>
  <r>
    <x v="29"/>
  </r>
  <r>
    <x v="29"/>
  </r>
  <r>
    <x v="29"/>
  </r>
  <r>
    <x v="30"/>
  </r>
  <r>
    <x v="30"/>
  </r>
  <r>
    <x v="30"/>
  </r>
  <r>
    <x v="30"/>
  </r>
  <r>
    <x v="30"/>
  </r>
  <r>
    <x v="30"/>
  </r>
  <r>
    <x v="30"/>
  </r>
  <r>
    <x v="30"/>
  </r>
  <r>
    <x v="30"/>
  </r>
  <r>
    <x v="30"/>
  </r>
  <r>
    <x v="30"/>
  </r>
  <r>
    <x v="30"/>
  </r>
  <r>
    <x v="30"/>
  </r>
  <r>
    <x v="30"/>
  </r>
  <r>
    <x v="30"/>
  </r>
  <r>
    <x v="31"/>
  </r>
  <r>
    <x v="31"/>
  </r>
  <r>
    <x v="31"/>
  </r>
  <r>
    <x v="31"/>
  </r>
  <r>
    <x v="31"/>
  </r>
  <r>
    <x v="31"/>
  </r>
  <r>
    <x v="31"/>
  </r>
  <r>
    <x v="31"/>
  </r>
  <r>
    <x v="31"/>
  </r>
  <r>
    <x v="31"/>
  </r>
  <r>
    <x v="31"/>
  </r>
  <r>
    <x v="31"/>
  </r>
  <r>
    <x v="31"/>
  </r>
  <r>
    <x v="32"/>
  </r>
  <r>
    <x v="32"/>
  </r>
  <r>
    <x v="32"/>
  </r>
  <r>
    <x v="32"/>
  </r>
  <r>
    <x v="32"/>
  </r>
  <r>
    <x v="32"/>
  </r>
  <r>
    <x v="32"/>
  </r>
  <r>
    <x v="32"/>
  </r>
  <r>
    <x v="32"/>
  </r>
  <r>
    <x v="32"/>
  </r>
  <r>
    <x v="32"/>
  </r>
  <r>
    <x v="32"/>
  </r>
  <r>
    <x v="32"/>
  </r>
  <r>
    <x v="33"/>
  </r>
  <r>
    <x v="33"/>
  </r>
  <r>
    <x v="33"/>
  </r>
  <r>
    <x v="33"/>
  </r>
  <r>
    <x v="33"/>
  </r>
  <r>
    <x v="33"/>
  </r>
  <r>
    <x v="34"/>
  </r>
  <r>
    <x v="34"/>
  </r>
  <r>
    <x v="34"/>
  </r>
  <r>
    <x v="34"/>
  </r>
  <r>
    <x v="34"/>
  </r>
  <r>
    <x v="34"/>
  </r>
  <r>
    <x v="34"/>
  </r>
  <r>
    <x v="34"/>
  </r>
  <r>
    <x v="34"/>
  </r>
  <r>
    <x v="34"/>
  </r>
  <r>
    <x v="34"/>
  </r>
  <r>
    <x v="34"/>
  </r>
  <r>
    <x v="34"/>
  </r>
  <r>
    <x v="34"/>
  </r>
  <r>
    <x v="34"/>
  </r>
  <r>
    <x v="35"/>
  </r>
  <r>
    <x v="35"/>
  </r>
  <r>
    <x v="35"/>
  </r>
  <r>
    <x v="35"/>
  </r>
  <r>
    <x v="35"/>
  </r>
  <r>
    <x v="35"/>
  </r>
  <r>
    <x v="35"/>
  </r>
  <r>
    <x v="35"/>
  </r>
  <r>
    <x v="36"/>
  </r>
  <r>
    <x v="36"/>
  </r>
  <r>
    <x v="36"/>
  </r>
  <r>
    <x v="36"/>
  </r>
  <r>
    <x v="36"/>
  </r>
  <r>
    <x v="36"/>
  </r>
  <r>
    <x v="36"/>
  </r>
  <r>
    <x v="36"/>
  </r>
  <r>
    <x v="37"/>
  </r>
  <r>
    <x v="37"/>
  </r>
  <r>
    <x v="37"/>
  </r>
  <r>
    <x v="37"/>
  </r>
  <r>
    <x v="35"/>
  </r>
  <r>
    <x v="35"/>
  </r>
  <r>
    <x v="35"/>
  </r>
  <r>
    <x v="35"/>
  </r>
  <r>
    <x v="36"/>
  </r>
  <r>
    <x v="36"/>
  </r>
  <r>
    <x v="36"/>
  </r>
  <r>
    <x v="36"/>
  </r>
  <r>
    <x v="37"/>
  </r>
  <r>
    <x v="35"/>
  </r>
  <r>
    <x v="36"/>
  </r>
  <r>
    <x v="35"/>
  </r>
  <r>
    <x v="36"/>
  </r>
  <r>
    <x v="37"/>
  </r>
  <r>
    <x v="35"/>
  </r>
  <r>
    <x v="36"/>
  </r>
  <r>
    <x v="37"/>
  </r>
  <r>
    <x v="35"/>
  </r>
  <r>
    <x v="36"/>
  </r>
  <r>
    <x v="38"/>
  </r>
  <r>
    <x v="38"/>
  </r>
  <r>
    <x v="38"/>
  </r>
  <r>
    <x v="38"/>
  </r>
  <r>
    <x v="38"/>
  </r>
  <r>
    <x v="38"/>
  </r>
  <r>
    <x v="38"/>
  </r>
  <r>
    <x v="38"/>
  </r>
  <r>
    <x v="39"/>
  </r>
  <r>
    <x v="39"/>
  </r>
  <r>
    <x v="39"/>
  </r>
  <r>
    <x v="39"/>
  </r>
  <r>
    <x v="39"/>
  </r>
  <r>
    <x v="39"/>
  </r>
  <r>
    <x v="39"/>
  </r>
  <r>
    <x v="39"/>
  </r>
  <r>
    <x v="40"/>
  </r>
  <r>
    <x v="40"/>
  </r>
  <r>
    <x v="40"/>
  </r>
  <r>
    <x v="40"/>
  </r>
  <r>
    <x v="40"/>
  </r>
  <r>
    <x v="40"/>
  </r>
  <r>
    <x v="40"/>
  </r>
  <r>
    <x v="40"/>
  </r>
  <r>
    <x v="40"/>
  </r>
  <r>
    <x v="40"/>
  </r>
  <r>
    <x v="41"/>
  </r>
  <r>
    <x v="41"/>
  </r>
  <r>
    <x v="41"/>
  </r>
  <r>
    <x v="41"/>
  </r>
  <r>
    <x v="41"/>
  </r>
  <r>
    <x v="41"/>
  </r>
  <r>
    <x v="41"/>
  </r>
  <r>
    <x v="41"/>
  </r>
  <r>
    <x v="41"/>
  </r>
  <r>
    <x v="41"/>
  </r>
  <r>
    <x v="41"/>
  </r>
  <r>
    <x v="41"/>
  </r>
  <r>
    <x v="41"/>
  </r>
  <r>
    <x v="41"/>
  </r>
  <r>
    <x v="41"/>
  </r>
  <r>
    <x v="41"/>
  </r>
  <r>
    <x v="42"/>
  </r>
  <r>
    <x v="42"/>
  </r>
  <r>
    <x v="42"/>
  </r>
  <r>
    <x v="42"/>
  </r>
  <r>
    <x v="42"/>
  </r>
  <r>
    <x v="42"/>
  </r>
  <r>
    <x v="42"/>
  </r>
  <r>
    <x v="42"/>
  </r>
  <r>
    <x v="42"/>
  </r>
  <r>
    <x v="42"/>
  </r>
  <r>
    <x v="42"/>
  </r>
  <r>
    <x v="42"/>
  </r>
  <r>
    <x v="42"/>
  </r>
  <r>
    <x v="42"/>
  </r>
  <r>
    <x v="42"/>
  </r>
  <r>
    <x v="42"/>
  </r>
  <r>
    <x v="43"/>
  </r>
  <r>
    <x v="33"/>
  </r>
  <r>
    <x v="44"/>
  </r>
  <r>
    <x v="45"/>
  </r>
  <r>
    <x v="46"/>
  </r>
  <r>
    <x v="47"/>
  </r>
  <r>
    <x v="48"/>
  </r>
  <r>
    <x v="49"/>
  </r>
  <r>
    <x v="49"/>
  </r>
  <r>
    <x v="49"/>
  </r>
  <r>
    <x v="49"/>
  </r>
  <r>
    <x v="49"/>
  </r>
  <r>
    <x v="49"/>
  </r>
  <r>
    <x v="49"/>
  </r>
  <r>
    <x v="37"/>
  </r>
  <r>
    <x v="37"/>
  </r>
  <r>
    <x v="37"/>
  </r>
  <r>
    <x v="37"/>
  </r>
  <r>
    <x v="37"/>
  </r>
  <r>
    <x v="37"/>
  </r>
  <r>
    <x v="37"/>
  </r>
  <r>
    <x v="37"/>
  </r>
  <r>
    <x v="50"/>
  </r>
  <r>
    <x v="50"/>
  </r>
  <r>
    <x v="50"/>
  </r>
  <r>
    <x v="50"/>
  </r>
  <r>
    <x v="50"/>
  </r>
  <r>
    <x v="51"/>
  </r>
  <r>
    <x v="51"/>
  </r>
  <r>
    <x v="51"/>
  </r>
  <r>
    <x v="51"/>
  </r>
  <r>
    <x v="51"/>
  </r>
  <r>
    <x v="51"/>
  </r>
  <r>
    <x v="51"/>
  </r>
  <r>
    <x v="52"/>
  </r>
  <r>
    <x v="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988947-E25A-474D-8CDB-A84BEDB5FEBF}"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3:E57" firstHeaderRow="1" firstDataRow="1" firstDataCol="1"/>
  <pivotFields count="1">
    <pivotField axis="axisRow" showAll="0">
      <items count="54">
        <item x="1"/>
        <item x="2"/>
        <item x="3"/>
        <item x="4"/>
        <item x="5"/>
        <item x="7"/>
        <item x="6"/>
        <item x="8"/>
        <item x="9"/>
        <item x="10"/>
        <item x="11"/>
        <item x="12"/>
        <item x="14"/>
        <item x="13"/>
        <item x="15"/>
        <item x="16"/>
        <item x="17"/>
        <item x="18"/>
        <item x="20"/>
        <item x="19"/>
        <item x="21"/>
        <item x="22"/>
        <item x="23"/>
        <item x="24"/>
        <item x="26"/>
        <item x="25"/>
        <item x="28"/>
        <item x="29"/>
        <item x="30"/>
        <item x="45"/>
        <item x="43"/>
        <item x="44"/>
        <item x="0"/>
        <item x="31"/>
        <item x="32"/>
        <item x="47"/>
        <item x="33"/>
        <item x="46"/>
        <item x="34"/>
        <item x="36"/>
        <item x="37"/>
        <item x="35"/>
        <item x="50"/>
        <item x="51"/>
        <item x="49"/>
        <item x="27"/>
        <item x="48"/>
        <item x="39"/>
        <item x="38"/>
        <item x="40"/>
        <item x="41"/>
        <item x="42"/>
        <item x="52"/>
        <item t="default"/>
      </items>
    </pivotField>
  </pivotFields>
  <rowFields count="1">
    <field x="0"/>
  </rowFields>
  <rowItems count="5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C775-64B0-4279-8E84-48A3E2287C8A}">
  <dimension ref="B1:DD12"/>
  <sheetViews>
    <sheetView showGridLines="0" workbookViewId="0">
      <pane xSplit="4" ySplit="1" topLeftCell="E2" activePane="bottomRight" state="frozen"/>
      <selection pane="topRight" activeCell="F1" sqref="F1"/>
      <selection pane="bottomLeft" activeCell="A2" sqref="A2"/>
      <selection pane="bottomRight" activeCell="G22" sqref="G22"/>
    </sheetView>
  </sheetViews>
  <sheetFormatPr defaultColWidth="16" defaultRowHeight="15" outlineLevelRow="1" x14ac:dyDescent="0.25"/>
  <cols>
    <col min="1" max="1" width="3.42578125" customWidth="1"/>
    <col min="2" max="2" width="34.28515625" customWidth="1"/>
    <col min="3" max="3" width="18.5703125" customWidth="1"/>
    <col min="4" max="4" width="21.140625" customWidth="1"/>
    <col min="5" max="8" width="18.7109375" customWidth="1"/>
    <col min="9" max="9" width="45.5703125" customWidth="1"/>
    <col min="10" max="108" width="26.28515625" customWidth="1"/>
  </cols>
  <sheetData>
    <row r="1" spans="2:108" s="96" customFormat="1" ht="78.75" x14ac:dyDescent="0.25">
      <c r="B1" s="100" t="s">
        <v>333</v>
      </c>
      <c r="C1" s="100" t="s">
        <v>338</v>
      </c>
      <c r="D1" s="101" t="s">
        <v>9</v>
      </c>
      <c r="E1" s="100" t="s">
        <v>334</v>
      </c>
      <c r="F1" s="101" t="s">
        <v>336</v>
      </c>
      <c r="G1" s="101" t="s">
        <v>341</v>
      </c>
      <c r="H1" s="101" t="s">
        <v>337</v>
      </c>
      <c r="I1" s="100" t="s">
        <v>349</v>
      </c>
      <c r="J1" s="101" t="s">
        <v>171</v>
      </c>
      <c r="K1" s="101" t="s">
        <v>174</v>
      </c>
      <c r="L1" s="101" t="s">
        <v>175</v>
      </c>
      <c r="M1" s="101" t="s">
        <v>177</v>
      </c>
      <c r="N1" s="101" t="s">
        <v>350</v>
      </c>
      <c r="O1" s="101" t="s">
        <v>180</v>
      </c>
      <c r="P1" s="101" t="s">
        <v>182</v>
      </c>
      <c r="Q1" s="101" t="s">
        <v>181</v>
      </c>
      <c r="R1" s="101" t="s">
        <v>183</v>
      </c>
      <c r="S1" s="101" t="s">
        <v>184</v>
      </c>
      <c r="T1" s="101" t="s">
        <v>185</v>
      </c>
      <c r="U1" s="101" t="s">
        <v>186</v>
      </c>
      <c r="V1" s="101" t="s">
        <v>351</v>
      </c>
      <c r="W1" s="101" t="s">
        <v>187</v>
      </c>
      <c r="X1" s="101" t="s">
        <v>352</v>
      </c>
      <c r="Y1" s="101" t="s">
        <v>353</v>
      </c>
      <c r="Z1" s="101" t="s">
        <v>354</v>
      </c>
      <c r="AA1" s="101" t="s">
        <v>355</v>
      </c>
      <c r="AB1" s="101" t="s">
        <v>356</v>
      </c>
      <c r="AC1" s="101" t="s">
        <v>357</v>
      </c>
      <c r="AD1" s="101" t="s">
        <v>358</v>
      </c>
      <c r="AE1" s="101" t="s">
        <v>189</v>
      </c>
      <c r="AF1" s="101" t="s">
        <v>188</v>
      </c>
      <c r="AG1" s="101" t="s">
        <v>359</v>
      </c>
      <c r="AH1" s="101" t="s">
        <v>360</v>
      </c>
      <c r="AI1" s="101" t="s">
        <v>190</v>
      </c>
      <c r="AJ1" s="101" t="s">
        <v>191</v>
      </c>
      <c r="AK1" s="101" t="s">
        <v>361</v>
      </c>
      <c r="AL1" s="101" t="s">
        <v>192</v>
      </c>
      <c r="AM1" s="101" t="s">
        <v>362</v>
      </c>
      <c r="AN1" s="101" t="s">
        <v>363</v>
      </c>
      <c r="AO1" s="101" t="s">
        <v>364</v>
      </c>
      <c r="AP1" s="101" t="s">
        <v>365</v>
      </c>
      <c r="AQ1" s="101" t="s">
        <v>366</v>
      </c>
      <c r="AR1" s="101" t="s">
        <v>193</v>
      </c>
      <c r="AS1" s="101" t="s">
        <v>367</v>
      </c>
      <c r="AT1" s="101" t="s">
        <v>197</v>
      </c>
      <c r="AU1" s="101" t="s">
        <v>195</v>
      </c>
      <c r="AV1" s="101" t="s">
        <v>198</v>
      </c>
      <c r="AW1" s="101" t="s">
        <v>368</v>
      </c>
      <c r="AX1" s="101" t="s">
        <v>369</v>
      </c>
      <c r="AY1" s="101" t="s">
        <v>370</v>
      </c>
      <c r="AZ1" s="101" t="s">
        <v>199</v>
      </c>
      <c r="BA1" s="101" t="s">
        <v>371</v>
      </c>
      <c r="BB1" s="101" t="s">
        <v>200</v>
      </c>
      <c r="BC1" s="101" t="s">
        <v>372</v>
      </c>
      <c r="BD1" s="101" t="s">
        <v>202</v>
      </c>
      <c r="BE1" s="101" t="s">
        <v>373</v>
      </c>
      <c r="BF1" s="101" t="s">
        <v>203</v>
      </c>
      <c r="BG1" s="101" t="s">
        <v>2</v>
      </c>
      <c r="BH1" s="101" t="s">
        <v>374</v>
      </c>
      <c r="BI1" s="101" t="s">
        <v>206</v>
      </c>
      <c r="BJ1" s="101" t="s">
        <v>207</v>
      </c>
      <c r="BK1" s="101" t="s">
        <v>208</v>
      </c>
      <c r="BL1" s="101" t="s">
        <v>225</v>
      </c>
      <c r="BM1" s="101" t="s">
        <v>222</v>
      </c>
      <c r="BN1" s="101" t="s">
        <v>224</v>
      </c>
      <c r="BO1" s="101" t="s">
        <v>151</v>
      </c>
      <c r="BP1" s="101" t="s">
        <v>287</v>
      </c>
      <c r="BQ1" s="101" t="s">
        <v>209</v>
      </c>
      <c r="BR1" s="101" t="s">
        <v>210</v>
      </c>
      <c r="BS1" s="101" t="s">
        <v>375</v>
      </c>
      <c r="BT1" s="101" t="s">
        <v>227</v>
      </c>
      <c r="BU1" s="101" t="s">
        <v>211</v>
      </c>
      <c r="BV1" s="101" t="s">
        <v>226</v>
      </c>
      <c r="BW1" s="101" t="s">
        <v>212</v>
      </c>
      <c r="BX1" s="101" t="s">
        <v>376</v>
      </c>
      <c r="BY1" s="101" t="s">
        <v>377</v>
      </c>
      <c r="BZ1" s="101" t="s">
        <v>378</v>
      </c>
      <c r="CA1" s="101" t="s">
        <v>379</v>
      </c>
      <c r="CB1" s="101" t="s">
        <v>214</v>
      </c>
      <c r="CC1" s="101" t="s">
        <v>215</v>
      </c>
      <c r="CD1" s="101" t="s">
        <v>213</v>
      </c>
      <c r="CE1" s="101" t="s">
        <v>380</v>
      </c>
      <c r="CF1" s="101" t="s">
        <v>381</v>
      </c>
      <c r="CG1" s="101" t="s">
        <v>382</v>
      </c>
      <c r="CH1" s="101" t="s">
        <v>383</v>
      </c>
      <c r="CI1" s="101" t="s">
        <v>384</v>
      </c>
      <c r="CJ1" s="101" t="s">
        <v>385</v>
      </c>
      <c r="CK1" s="101" t="s">
        <v>386</v>
      </c>
      <c r="CL1" s="101" t="s">
        <v>387</v>
      </c>
      <c r="CM1" s="101" t="s">
        <v>388</v>
      </c>
      <c r="CN1" s="101" t="s">
        <v>389</v>
      </c>
      <c r="CO1" s="101" t="s">
        <v>232</v>
      </c>
      <c r="CP1" s="101" t="s">
        <v>233</v>
      </c>
      <c r="CQ1" s="101" t="s">
        <v>229</v>
      </c>
      <c r="CR1" s="101" t="s">
        <v>390</v>
      </c>
      <c r="CS1" s="101" t="s">
        <v>391</v>
      </c>
      <c r="CT1" s="101" t="s">
        <v>204</v>
      </c>
      <c r="CU1" s="101" t="s">
        <v>392</v>
      </c>
      <c r="CV1" s="101" t="s">
        <v>393</v>
      </c>
      <c r="CW1" s="101" t="s">
        <v>228</v>
      </c>
      <c r="CX1" s="101" t="s">
        <v>218</v>
      </c>
      <c r="CY1" s="101" t="s">
        <v>217</v>
      </c>
      <c r="CZ1" s="101" t="s">
        <v>219</v>
      </c>
      <c r="DA1" s="101" t="s">
        <v>394</v>
      </c>
      <c r="DB1" s="101" t="s">
        <v>220</v>
      </c>
      <c r="DC1" s="101" t="s">
        <v>395</v>
      </c>
      <c r="DD1" s="101" t="s">
        <v>221</v>
      </c>
    </row>
    <row r="2" spans="2:108" ht="30" customHeight="1" x14ac:dyDescent="0.25">
      <c r="B2" s="148" t="s">
        <v>317</v>
      </c>
      <c r="C2" s="136" t="s">
        <v>16</v>
      </c>
      <c r="D2" s="136" t="s">
        <v>342</v>
      </c>
      <c r="E2" s="153">
        <v>1300</v>
      </c>
      <c r="F2" s="149">
        <f>IFERROR(_xlfn.MINIFS('INPATIENT RATE TABLE'!$I:$I,'INPATIENT RATE TABLE'!$C:$C,'STANDARD CHARGES'!$B$11),"")</f>
        <v>529.59</v>
      </c>
      <c r="G2" s="149">
        <f>IFERROR(_xlfn.MAXIFS('INPATIENT RATE TABLE'!$I$3:$I$503,'INPATIENT RATE TABLE'!$C$3:$C$503,B11),"")</f>
        <v>1300</v>
      </c>
      <c r="H2" s="149">
        <f>IFERROR(_xlfn.XLOOKUP('STANDARD CHARGES'!B11,'PRIVATE PAY TABLE'!C:C,'PRIVATE PAY TABLE'!D:D),0)</f>
        <v>790</v>
      </c>
      <c r="I2" s="104" t="s">
        <v>8</v>
      </c>
      <c r="J2" s="97" t="str">
        <f>IFERROR(_xlfn.XLOOKUP(J$10,'INPATIENT RATE TABLE'!$E:$E,'INPATIENT RATE TABLE'!$I:$I),"NOT CONTRACTED")</f>
        <v>NOT CONTRACTED</v>
      </c>
      <c r="K2" s="97" t="str">
        <f>IFERROR(_xlfn.XLOOKUP(K$10,'INPATIENT RATE TABLE'!$E:$E,'INPATIENT RATE TABLE'!$G:$G),"NOT CONTRACTED")</f>
        <v>CONTRACT RATE</v>
      </c>
      <c r="L2" s="97" t="str">
        <f>IFERROR(_xlfn.XLOOKUP(L$10,'INPATIENT RATE TABLE'!$E:$E,'INPATIENT RATE TABLE'!$G:$G),"NOT CONTRACTED")</f>
        <v>CONTRACT RATE</v>
      </c>
      <c r="M2" s="97" t="str">
        <f>IFERROR(_xlfn.XLOOKUP(M$10,'INPATIENT RATE TABLE'!$E:$E,'INPATIENT RATE TABLE'!$G:$G),"NOT CONTRACTED")</f>
        <v>NOT CONTRACTED</v>
      </c>
      <c r="N2" s="97" t="str">
        <f>IFERROR(_xlfn.XLOOKUP(N$10,'INPATIENT RATE TABLE'!$E:$E,'INPATIENT RATE TABLE'!$G:$G),"NOT CONTRACTED")</f>
        <v>NOT CONTRACTED</v>
      </c>
      <c r="O2" s="97" t="str">
        <f>IFERROR(_xlfn.XLOOKUP(O$10,'INPATIENT RATE TABLE'!$E:$E,'INPATIENT RATE TABLE'!$G:$G),"NOT CONTRACTED")</f>
        <v>NOT CONTRACTED</v>
      </c>
      <c r="P2" s="97" t="str">
        <f>IFERROR(_xlfn.XLOOKUP(P$10,'INPATIENT RATE TABLE'!$E:$E,'INPATIENT RATE TABLE'!$G:$G),"NOT CONTRACTED")</f>
        <v>100% MEDICARE (BASE RATE)</v>
      </c>
      <c r="Q2" s="97" t="str">
        <f>IFERROR(_xlfn.XLOOKUP(Q$10,'INPATIENT RATE TABLE'!$E:$E,'INPATIENT RATE TABLE'!$G:$G),"NOT CONTRACTED")</f>
        <v>NOT CONTRACTED</v>
      </c>
      <c r="R2" s="97" t="str">
        <f>IFERROR(_xlfn.XLOOKUP(R$10,'INPATIENT RATE TABLE'!$E:$E,'INPATIENT RATE TABLE'!$G:$G),"NOT CONTRACTED")</f>
        <v>NOT CONTRACTED</v>
      </c>
      <c r="S2" s="97" t="str">
        <f>IFERROR(_xlfn.XLOOKUP(S$10,'INPATIENT RATE TABLE'!$E:$E,'INPATIENT RATE TABLE'!$G:$G),"NOT CONTRACTED")</f>
        <v>NOT CONTRACTED</v>
      </c>
      <c r="T2" s="97" t="str">
        <f>IFERROR(_xlfn.XLOOKUP(T$10,'INPATIENT RATE TABLE'!$E:$E,'INPATIENT RATE TABLE'!$G:$G),"NOT CONTRACTED")</f>
        <v>NOT CONTRACTED</v>
      </c>
      <c r="U2" s="97" t="str">
        <f>IFERROR(_xlfn.XLOOKUP(U$10,'INPATIENT RATE TABLE'!$E:$E,'INPATIENT RATE TABLE'!$G:$G),"NOT CONTRACTED")</f>
        <v>CONTRACT RATE</v>
      </c>
      <c r="V2" s="97" t="str">
        <f>IFERROR(_xlfn.XLOOKUP(V$10,'INPATIENT RATE TABLE'!$E:$E,'INPATIENT RATE TABLE'!$G:$G),"NOT CONTRACTED")</f>
        <v>CONTRACT RATE</v>
      </c>
      <c r="W2" s="97" t="str">
        <f>IFERROR(_xlfn.XLOOKUP(W$10,'INPATIENT RATE TABLE'!$E:$E,'INPATIENT RATE TABLE'!$G:$G),"NOT CONTRACTED")</f>
        <v>NOT CONTRACTED</v>
      </c>
      <c r="X2" s="97" t="str">
        <f>IFERROR(_xlfn.XLOOKUP(X$10,'INPATIENT RATE TABLE'!$E:$E,'INPATIENT RATE TABLE'!$G:$G),"NOT CONTRACTED")</f>
        <v>NOT CONTRACTED</v>
      </c>
      <c r="Y2" s="97" t="str">
        <f>IFERROR(_xlfn.XLOOKUP(Y$10,'INPATIENT RATE TABLE'!$E:$E,'INPATIENT RATE TABLE'!$G:$G),"NOT CONTRACTED")</f>
        <v>NOT CONTRACTED</v>
      </c>
      <c r="Z2" s="97" t="str">
        <f>IFERROR(_xlfn.XLOOKUP(Z$10,'INPATIENT RATE TABLE'!$E:$E,'INPATIENT RATE TABLE'!$G:$G),"NOT CONTRACTED")</f>
        <v>NOT CONTRACTED</v>
      </c>
      <c r="AA2" s="97" t="str">
        <f>IFERROR(_xlfn.XLOOKUP(AA$10,'INPATIENT RATE TABLE'!$E:$E,'INPATIENT RATE TABLE'!$G:$G),"NOT CONTRACTED")</f>
        <v>NOT CONTRACTED</v>
      </c>
      <c r="AB2" s="97" t="str">
        <f>IFERROR(_xlfn.XLOOKUP(AB$10,'INPATIENT RATE TABLE'!$E:$E,'INPATIENT RATE TABLE'!$G:$G),"NOT CONTRACTED")</f>
        <v>NOT CONTRACTED</v>
      </c>
      <c r="AC2" s="97" t="str">
        <f>IFERROR(_xlfn.XLOOKUP(AC$10,'INPATIENT RATE TABLE'!$E:$E,'INPATIENT RATE TABLE'!$G:$G),"NOT CONTRACTED")</f>
        <v>NOT CONTRACTED</v>
      </c>
      <c r="AD2" s="97" t="str">
        <f>IFERROR(_xlfn.XLOOKUP(AD$10,'INPATIENT RATE TABLE'!$E:$E,'INPATIENT RATE TABLE'!$G:$G),"NOT CONTRACTED")</f>
        <v>CONTRACT RATE</v>
      </c>
      <c r="AE2" s="97" t="str">
        <f>IFERROR(_xlfn.XLOOKUP(AE$10,'INPATIENT RATE TABLE'!$E:$E,'INPATIENT RATE TABLE'!$G:$G),"NOT CONTRACTED")</f>
        <v>NOT CONTRACTED</v>
      </c>
      <c r="AF2" s="97" t="str">
        <f>IFERROR(_xlfn.XLOOKUP(AF$10,'INPATIENT RATE TABLE'!$E:$E,'INPATIENT RATE TABLE'!$G:$G),"NOT CONTRACTED")</f>
        <v>NOT CONTRACTED</v>
      </c>
      <c r="AG2" s="97" t="str">
        <f>IFERROR(_xlfn.XLOOKUP(AG$10,'INPATIENT RATE TABLE'!$E:$E,'INPATIENT RATE TABLE'!$G:$G),"NOT CONTRACTED")</f>
        <v>NOT CONTRACTED</v>
      </c>
      <c r="AH2" s="97" t="str">
        <f>IFERROR(_xlfn.XLOOKUP(AH$10,'INPATIENT RATE TABLE'!$E:$E,'INPATIENT RATE TABLE'!$G:$G),"NOT CONTRACTED")</f>
        <v>NOT CONTRACTED</v>
      </c>
      <c r="AI2" s="97" t="str">
        <f>IFERROR(_xlfn.XLOOKUP(AI$10,'INPATIENT RATE TABLE'!$E:$E,'INPATIENT RATE TABLE'!$G:$G),"NOT CONTRACTED")</f>
        <v>CONTRACT RATE</v>
      </c>
      <c r="AJ2" s="97" t="str">
        <f>IFERROR(_xlfn.XLOOKUP(AJ$10,'INPATIENT RATE TABLE'!$E:$E,'INPATIENT RATE TABLE'!$G:$G),"NOT CONTRACTED")</f>
        <v>100% MEDICARE (BASE RATE)</v>
      </c>
      <c r="AK2" s="97" t="str">
        <f>IFERROR(_xlfn.XLOOKUP(AK$10,'INPATIENT RATE TABLE'!$E:$E,'INPATIENT RATE TABLE'!$G:$G),"NOT CONTRACTED")</f>
        <v>NOT CONTRACTED</v>
      </c>
      <c r="AL2" s="97" t="str">
        <f>IFERROR(_xlfn.XLOOKUP(AL$10,'INPATIENT RATE TABLE'!$E:$E,'INPATIENT RATE TABLE'!$G:$G),"NOT CONTRACTED")</f>
        <v>NOT CONTRACTED</v>
      </c>
      <c r="AM2" s="97" t="str">
        <f>IFERROR(_xlfn.XLOOKUP(AM$10,'INPATIENT RATE TABLE'!$E:$E,'INPATIENT RATE TABLE'!$G:$G),"NOT CONTRACTED")</f>
        <v>NOT CONTRACTED</v>
      </c>
      <c r="AN2" s="97" t="str">
        <f>IFERROR(_xlfn.XLOOKUP(AN$10,'INPATIENT RATE TABLE'!$E:$E,'INPATIENT RATE TABLE'!$G:$G),"NOT CONTRACTED")</f>
        <v>NOT CONTRACTED</v>
      </c>
      <c r="AO2" s="97" t="str">
        <f>IFERROR(_xlfn.XLOOKUP(AO$10,'INPATIENT RATE TABLE'!$E:$E,'INPATIENT RATE TABLE'!$G:$G),"NOT CONTRACTED")</f>
        <v>NOT CONTRACTED</v>
      </c>
      <c r="AP2" s="97" t="str">
        <f>IFERROR(_xlfn.XLOOKUP(AP$10,'INPATIENT RATE TABLE'!$E:$E,'INPATIENT RATE TABLE'!$G:$G),"NOT CONTRACTED")</f>
        <v>NOT CONTRACTED</v>
      </c>
      <c r="AQ2" s="97" t="str">
        <f>IFERROR(_xlfn.XLOOKUP(AQ$10,'INPATIENT RATE TABLE'!$E:$E,'INPATIENT RATE TABLE'!$G:$G),"NOT CONTRACTED")</f>
        <v>NOT CONTRACTED</v>
      </c>
      <c r="AR2" s="97" t="str">
        <f>IFERROR(_xlfn.XLOOKUP(AR$10,'INPATIENT RATE TABLE'!$E:$E,'INPATIENT RATE TABLE'!$G:$G),"NOT CONTRACTED")</f>
        <v>NOT CONTRACTED</v>
      </c>
      <c r="AS2" s="97" t="str">
        <f>IFERROR(_xlfn.XLOOKUP(AS$10,'INPATIENT RATE TABLE'!$E:$E,'INPATIENT RATE TABLE'!$G:$G),"NOT CONTRACTED")</f>
        <v>NOT CONTRACTED</v>
      </c>
      <c r="AT2" s="97" t="str">
        <f>IFERROR(_xlfn.XLOOKUP(AT$10,'INPATIENT RATE TABLE'!$E:$E,'INPATIENT RATE TABLE'!$G:$G),"NOT CONTRACTED")</f>
        <v>CONTRACT RATE</v>
      </c>
      <c r="AU2" s="97" t="str">
        <f>IFERROR(_xlfn.XLOOKUP(AU$10,'INPATIENT RATE TABLE'!$E:$E,'INPATIENT RATE TABLE'!$G:$G),"NOT CONTRACTED")</f>
        <v>NOT CONTRACTED</v>
      </c>
      <c r="AV2" s="97" t="str">
        <f>IFERROR(_xlfn.XLOOKUP(AV$10,'INPATIENT RATE TABLE'!$E:$E,'INPATIENT RATE TABLE'!$G:$G),"NOT CONTRACTED")</f>
        <v>NOT CONTRACTED</v>
      </c>
      <c r="AW2" s="97" t="str">
        <f>IFERROR(_xlfn.XLOOKUP(AW$10,'INPATIENT RATE TABLE'!$E:$E,'INPATIENT RATE TABLE'!$G:$G),"NOT CONTRACTED")</f>
        <v>CONTRACT RATE</v>
      </c>
      <c r="AX2" s="97" t="str">
        <f>IFERROR(_xlfn.XLOOKUP(AX$10,'INPATIENT RATE TABLE'!$E:$E,'INPATIENT RATE TABLE'!$G:$G),"NOT CONTRACTED")</f>
        <v>CONTRACT RATE</v>
      </c>
      <c r="AY2" s="97" t="str">
        <f>IFERROR(_xlfn.XLOOKUP(AY$10,'INPATIENT RATE TABLE'!$E:$E,'INPATIENT RATE TABLE'!$G:$G),"NOT CONTRACTED")</f>
        <v>NOT CONTRACTED</v>
      </c>
      <c r="AZ2" s="97" t="str">
        <f>IFERROR(_xlfn.XLOOKUP(AZ$10,'INPATIENT RATE TABLE'!$E:$E,'INPATIENT RATE TABLE'!$G:$G),"NOT CONTRACTED")</f>
        <v>NOT CONTRACTED</v>
      </c>
      <c r="BA2" s="97" t="str">
        <f>IFERROR(_xlfn.XLOOKUP(BA$10,'INPATIENT RATE TABLE'!$E:$E,'INPATIENT RATE TABLE'!$G:$G),"NOT CONTRACTED")</f>
        <v>NOT CONTRACTED</v>
      </c>
      <c r="BB2" s="97" t="str">
        <f>IFERROR(_xlfn.XLOOKUP(BB$10,'INPATIENT RATE TABLE'!$E:$E,'INPATIENT RATE TABLE'!$G:$G),"NOT CONTRACTED")</f>
        <v>NOT CONTRACTED</v>
      </c>
      <c r="BC2" s="97" t="str">
        <f>IFERROR(_xlfn.XLOOKUP(BC$10,'INPATIENT RATE TABLE'!$E:$E,'INPATIENT RATE TABLE'!$G:$G),"NOT CONTRACTED")</f>
        <v>CONTRACT RATE</v>
      </c>
      <c r="BD2" s="97" t="str">
        <f>IFERROR(_xlfn.XLOOKUP(BD$10,'INPATIENT RATE TABLE'!$E:$E,'INPATIENT RATE TABLE'!$G:$G),"NOT CONTRACTED")</f>
        <v>NOT CONTRACTED</v>
      </c>
      <c r="BE2" s="97" t="str">
        <f>IFERROR(_xlfn.XLOOKUP(BE$10,'INPATIENT RATE TABLE'!$E:$E,'INPATIENT RATE TABLE'!$G:$G),"NOT CONTRACTED")</f>
        <v>NOT CONTRACTED</v>
      </c>
      <c r="BF2" s="97" t="str">
        <f>IFERROR(_xlfn.XLOOKUP(BF$10,'INPATIENT RATE TABLE'!$E:$E,'INPATIENT RATE TABLE'!$G:$G),"NOT CONTRACTED")</f>
        <v>CONTRACT RATE</v>
      </c>
      <c r="BG2" s="97" t="str">
        <f>IFERROR(_xlfn.XLOOKUP(BG$10,'INPATIENT RATE TABLE'!$E:$E,'INPATIENT RATE TABLE'!$G:$G),"NOT CONTRACTED")</f>
        <v>CONTRACT RATE</v>
      </c>
      <c r="BH2" s="97" t="str">
        <f>IFERROR(_xlfn.XLOOKUP(BH$10,'INPATIENT RATE TABLE'!$E:$E,'INPATIENT RATE TABLE'!$G:$G),"NOT CONTRACTED")</f>
        <v>CONTRACT RATE</v>
      </c>
      <c r="BI2" s="97" t="str">
        <f>IFERROR(_xlfn.XLOOKUP(BI$10,'INPATIENT RATE TABLE'!$E:$E,'INPATIENT RATE TABLE'!$G:$G),"NOT CONTRACTED")</f>
        <v>NOT CONTRACTED</v>
      </c>
      <c r="BJ2" s="97" t="str">
        <f>IFERROR(_xlfn.XLOOKUP(BJ$10,'INPATIENT RATE TABLE'!$E:$E,'INPATIENT RATE TABLE'!$G:$G),"NOT CONTRACTED")</f>
        <v>NOT CONTRACTED</v>
      </c>
      <c r="BK2" s="97" t="str">
        <f>IFERROR(_xlfn.XLOOKUP(BK$10,'INPATIENT RATE TABLE'!$E:$E,'INPATIENT RATE TABLE'!$G:$G),"NOT CONTRACTED")</f>
        <v>CONTRACT RATE</v>
      </c>
      <c r="BL2" s="97" t="str">
        <f>IFERROR(_xlfn.XLOOKUP(BL$10,'INPATIENT RATE TABLE'!$E:$E,'INPATIENT RATE TABLE'!$G:$G),"NOT CONTRACTED")</f>
        <v>NOT CONTRACTED</v>
      </c>
      <c r="BM2" s="97" t="str">
        <f>IFERROR(_xlfn.XLOOKUP(BM$10,'INPATIENT RATE TABLE'!$E:$E,'INPATIENT RATE TABLE'!$G:$G),"NOT CONTRACTED")</f>
        <v>NOT CONTRACTED</v>
      </c>
      <c r="BN2" s="97" t="str">
        <f>IFERROR(_xlfn.XLOOKUP(BN$10,'INPATIENT RATE TABLE'!$E:$E,'INPATIENT RATE TABLE'!$G:$G),"NOT CONTRACTED")</f>
        <v>NOT CONTRACTED</v>
      </c>
      <c r="BO2" s="97" t="str">
        <f>IFERROR(_xlfn.XLOOKUP(BO$10,'INPATIENT RATE TABLE'!$E:$E,'INPATIENT RATE TABLE'!$G:$G),"NOT CONTRACTED")</f>
        <v>100% MEDICARE (BASE RATE)</v>
      </c>
      <c r="BP2" s="97" t="str">
        <f>IFERROR(_xlfn.XLOOKUP(BP$10,'INPATIENT RATE TABLE'!$E:$E,'INPATIENT RATE TABLE'!$G:$G),"NOT CONTRACTED")</f>
        <v>NOT CONTRACTED</v>
      </c>
      <c r="BQ2" s="97" t="str">
        <f>IFERROR(_xlfn.XLOOKUP(BQ$10,'INPATIENT RATE TABLE'!$E:$E,'INPATIENT RATE TABLE'!$G:$G),"NOT CONTRACTED")</f>
        <v>NOT CONTRACTED</v>
      </c>
      <c r="BR2" s="97" t="str">
        <f>IFERROR(_xlfn.XLOOKUP(BR$10,'INPATIENT RATE TABLE'!$E:$E,'INPATIENT RATE TABLE'!$G:$G),"NOT CONTRACTED")</f>
        <v>NOT CONTRACTED</v>
      </c>
      <c r="BS2" s="97" t="str">
        <f>IFERROR(_xlfn.XLOOKUP(BS$10,'INPATIENT RATE TABLE'!$E:$E,'INPATIENT RATE TABLE'!$G:$G),"NOT CONTRACTED")</f>
        <v>NOT CONTRACTED</v>
      </c>
      <c r="BT2" s="97" t="str">
        <f>IFERROR(_xlfn.XLOOKUP(BT$10,'INPATIENT RATE TABLE'!$E:$E,'INPATIENT RATE TABLE'!$G:$G),"NOT CONTRACTED")</f>
        <v>NOT CONTRACTED</v>
      </c>
      <c r="BU2" s="97" t="str">
        <f>IFERROR(_xlfn.XLOOKUP(BU$10,'INPATIENT RATE TABLE'!$E:$E,'INPATIENT RATE TABLE'!$G:$G),"NOT CONTRACTED")</f>
        <v>NOT CONTRACTED</v>
      </c>
      <c r="BV2" s="97" t="str">
        <f>IFERROR(_xlfn.XLOOKUP(BV$10,'INPATIENT RATE TABLE'!$E:$E,'INPATIENT RATE TABLE'!$G:$G),"NOT CONTRACTED")</f>
        <v>NOT CONTRACTED</v>
      </c>
      <c r="BW2" s="97" t="str">
        <f>IFERROR(_xlfn.XLOOKUP(BW$10,'INPATIENT RATE TABLE'!$E:$E,'INPATIENT RATE TABLE'!$G:$G),"NOT CONTRACTED")</f>
        <v>NOT CONTRACTED</v>
      </c>
      <c r="BX2" s="97" t="str">
        <f>IFERROR(_xlfn.XLOOKUP(BX$10,'INPATIENT RATE TABLE'!$E:$E,'INPATIENT RATE TABLE'!$G:$G),"NOT CONTRACTED")</f>
        <v>NOT CONTRACTED</v>
      </c>
      <c r="BY2" s="97" t="str">
        <f>IFERROR(_xlfn.XLOOKUP(BY$10,'INPATIENT RATE TABLE'!$E:$E,'INPATIENT RATE TABLE'!$G:$G),"NOT CONTRACTED")</f>
        <v>NOT CONTRACTED</v>
      </c>
      <c r="BZ2" s="97" t="str">
        <f>IFERROR(_xlfn.XLOOKUP(BZ$10,'INPATIENT RATE TABLE'!$E:$E,'INPATIENT RATE TABLE'!$G:$G),"NOT CONTRACTED")</f>
        <v>CONTRACT RATE</v>
      </c>
      <c r="CA2" s="97" t="str">
        <f>IFERROR(_xlfn.XLOOKUP(CA$10,'INPATIENT RATE TABLE'!$E:$E,'INPATIENT RATE TABLE'!$G:$G),"NOT CONTRACTED")</f>
        <v>NOT CONTRACTED</v>
      </c>
      <c r="CB2" s="97" t="str">
        <f>IFERROR(_xlfn.XLOOKUP(CB$10,'INPATIENT RATE TABLE'!$E:$E,'INPATIENT RATE TABLE'!$G:$G),"NOT CONTRACTED")</f>
        <v>CONTRACT RATE</v>
      </c>
      <c r="CC2" s="97" t="str">
        <f>IFERROR(_xlfn.XLOOKUP(CC$10,'INPATIENT RATE TABLE'!$E:$E,'INPATIENT RATE TABLE'!$G:$G),"NOT CONTRACTED")</f>
        <v>100% TX MEDICAID</v>
      </c>
      <c r="CD2" s="97" t="str">
        <f>IFERROR(_xlfn.XLOOKUP(CD$10,'INPATIENT RATE TABLE'!$E:$E,'INPATIENT RATE TABLE'!$G:$G),"NOT CONTRACTED")</f>
        <v>100% MEDICARE (BASE RATE)</v>
      </c>
      <c r="CE2" s="97" t="str">
        <f>IFERROR(_xlfn.XLOOKUP(CE$10,'INPATIENT RATE TABLE'!$E:$E,'INPATIENT RATE TABLE'!$G:$G),"NOT CONTRACTED")</f>
        <v>NOT CONTRACTED</v>
      </c>
      <c r="CF2" s="97" t="str">
        <f>IFERROR(_xlfn.XLOOKUP(CF$10,'INPATIENT RATE TABLE'!$E:$E,'INPATIENT RATE TABLE'!$G:$G),"NOT CONTRACTED")</f>
        <v>NOT CONTRACTED</v>
      </c>
      <c r="CG2" s="97" t="str">
        <f>IFERROR(_xlfn.XLOOKUP(CG$10,'INPATIENT RATE TABLE'!$E:$E,'INPATIENT RATE TABLE'!$G:$G),"NOT CONTRACTED")</f>
        <v>NOT CONTRACTED</v>
      </c>
      <c r="CH2" s="97" t="str">
        <f>IFERROR(_xlfn.XLOOKUP(CH$10,'INPATIENT RATE TABLE'!$E:$E,'INPATIENT RATE TABLE'!$G:$G),"NOT CONTRACTED")</f>
        <v>NOT CONTRACTED</v>
      </c>
      <c r="CI2" s="97" t="str">
        <f>IFERROR(_xlfn.XLOOKUP(CI$10,'INPATIENT RATE TABLE'!$E:$E,'INPATIENT RATE TABLE'!$G:$G),"NOT CONTRACTED")</f>
        <v>NOT CONTRACTED</v>
      </c>
      <c r="CJ2" s="97" t="str">
        <f>IFERROR(_xlfn.XLOOKUP(CJ$10,'INPATIENT RATE TABLE'!$E:$E,'INPATIENT RATE TABLE'!$G:$G),"NOT CONTRACTED")</f>
        <v>100% MEDICARE (BASE RATE)</v>
      </c>
      <c r="CK2" s="97" t="str">
        <f>IFERROR(_xlfn.XLOOKUP(CK$10,'INPATIENT RATE TABLE'!$E:$E,'INPATIENT RATE TABLE'!$G:$G),"NOT CONTRACTED")</f>
        <v>NOT CONTRACTED</v>
      </c>
      <c r="CL2" s="97" t="str">
        <f>IFERROR(_xlfn.XLOOKUP(CL$10,'INPATIENT RATE TABLE'!$E:$E,'INPATIENT RATE TABLE'!$G:$G),"NOT CONTRACTED")</f>
        <v>NOT CONTRACTED</v>
      </c>
      <c r="CM2" s="97" t="str">
        <f>IFERROR(_xlfn.XLOOKUP(CM$10,'INPATIENT RATE TABLE'!$E:$E,'INPATIENT RATE TABLE'!$G:$G),"NOT CONTRACTED")</f>
        <v>100% MEDICARE (BASE RATE)</v>
      </c>
      <c r="CN2" s="97" t="str">
        <f>IFERROR(_xlfn.XLOOKUP(CN$10,'INPATIENT RATE TABLE'!$E:$E,'INPATIENT RATE TABLE'!$G:$G),"NOT CONTRACTED")</f>
        <v>NOT CONTRACTED</v>
      </c>
      <c r="CO2" s="97" t="str">
        <f>IFERROR(_xlfn.XLOOKUP(CO$10,'INPATIENT RATE TABLE'!$E:$E,'INPATIENT RATE TABLE'!$G:$G),"NOT CONTRACTED")</f>
        <v>NOT CONTRACTED</v>
      </c>
      <c r="CP2" s="97" t="str">
        <f>IFERROR(_xlfn.XLOOKUP(CP$10,'INPATIENT RATE TABLE'!$E:$E,'INPATIENT RATE TABLE'!$G:$G),"NOT CONTRACTED")</f>
        <v>NOT CONTRACTED</v>
      </c>
      <c r="CQ2" s="97" t="str">
        <f>IFERROR(_xlfn.XLOOKUP(CQ$10,'INPATIENT RATE TABLE'!$E:$E,'INPATIENT RATE TABLE'!$G:$G),"NOT CONTRACTED")</f>
        <v>100% MEDICARE (BASE RATE)</v>
      </c>
      <c r="CR2" s="97" t="str">
        <f>IFERROR(_xlfn.XLOOKUP(CR$10,'INPATIENT RATE TABLE'!$E:$E,'INPATIENT RATE TABLE'!$G:$G),"NOT CONTRACTED")</f>
        <v>NOT CONTRACTED</v>
      </c>
      <c r="CS2" s="97" t="str">
        <f>IFERROR(_xlfn.XLOOKUP(CS$10,'INPATIENT RATE TABLE'!$E:$E,'INPATIENT RATE TABLE'!$G:$G),"NOT CONTRACTED")</f>
        <v>100% MEDICARE (BASE RATE)</v>
      </c>
      <c r="CT2" s="97" t="str">
        <f>IFERROR(_xlfn.XLOOKUP(CT$10,'INPATIENT RATE TABLE'!$E:$E,'INPATIENT RATE TABLE'!$G:$G),"NOT CONTRACTED")</f>
        <v>90% TRICARE ALLOWABLE</v>
      </c>
      <c r="CU2" s="97" t="str">
        <f>IFERROR(_xlfn.XLOOKUP(CU$10,'INPATIENT RATE TABLE'!$E:$E,'INPATIENT RATE TABLE'!$G:$G),"NOT CONTRACTED")</f>
        <v>100% MEDICARE (BASE RATE)</v>
      </c>
      <c r="CV2" s="97" t="str">
        <f>IFERROR(_xlfn.XLOOKUP(CV$10,'INPATIENT RATE TABLE'!$E:$E,'INPATIENT RATE TABLE'!$G:$G),"NOT CONTRACTED")</f>
        <v>100% MEDICARE (BASE RATE)</v>
      </c>
      <c r="CW2" s="97" t="str">
        <f>IFERROR(_xlfn.XLOOKUP(CW$10,'INPATIENT RATE TABLE'!$E:$E,'INPATIENT RATE TABLE'!$G:$G),"NOT CONTRACTED")</f>
        <v>NOT CONTRACTED</v>
      </c>
      <c r="CX2" s="97" t="str">
        <f>IFERROR(_xlfn.XLOOKUP(CX$10,'INPATIENT RATE TABLE'!$E:$E,'INPATIENT RATE TABLE'!$G:$G),"NOT CONTRACTED")</f>
        <v>NOT CONTRACTED</v>
      </c>
      <c r="CY2" s="97" t="str">
        <f>IFERROR(_xlfn.XLOOKUP(CY$10,'INPATIENT RATE TABLE'!$E:$E,'INPATIENT RATE TABLE'!$G:$G),"NOT CONTRACTED")</f>
        <v>NOT CONTRACTED</v>
      </c>
      <c r="CZ2" s="97" t="str">
        <f>IFERROR(_xlfn.XLOOKUP(CZ$10,'INPATIENT RATE TABLE'!$E:$E,'INPATIENT RATE TABLE'!$G:$G),"NOT CONTRACTED")</f>
        <v>NOT CONTRACTED</v>
      </c>
      <c r="DA2" s="97" t="str">
        <f>IFERROR(_xlfn.XLOOKUP(DA$10,'INPATIENT RATE TABLE'!$E:$E,'INPATIENT RATE TABLE'!$G:$G),"NOT CONTRACTED")</f>
        <v>NOT CONTRACTED</v>
      </c>
      <c r="DB2" s="97" t="str">
        <f>IFERROR(_xlfn.XLOOKUP(DB$10,'INPATIENT RATE TABLE'!$E:$E,'INPATIENT RATE TABLE'!$G:$G),"NOT CONTRACTED")</f>
        <v>100% MEDICARE (BASE RATE)</v>
      </c>
      <c r="DC2" s="97" t="str">
        <f>IFERROR(_xlfn.XLOOKUP(DC$10,'INPATIENT RATE TABLE'!$E:$E,'INPATIENT RATE TABLE'!$G:$G),"NOT CONTRACTED")</f>
        <v>NOT CONTRACTED</v>
      </c>
      <c r="DD2" s="97" t="str">
        <f>IFERROR(_xlfn.XLOOKUP(DD$10,'INPATIENT RATE TABLE'!$E:$E,'INPATIENT RATE TABLE'!$G:$G),"NOT CONTRACTED")</f>
        <v>CONTRACT RATE</v>
      </c>
    </row>
    <row r="3" spans="2:108" ht="30" customHeight="1" x14ac:dyDescent="0.25">
      <c r="B3" s="148"/>
      <c r="C3" s="137"/>
      <c r="D3" s="138"/>
      <c r="E3" s="154"/>
      <c r="F3" s="150"/>
      <c r="G3" s="150"/>
      <c r="H3" s="150"/>
      <c r="I3" s="104" t="s">
        <v>335</v>
      </c>
      <c r="J3" s="110" t="str">
        <f>IFERROR(_xlfn.XLOOKUP(J$10,'INPATIENT RATE TABLE'!$E:$E,'INPATIENT RATE TABLE'!$I:$I),"NOT CONTRACTED")</f>
        <v>NOT CONTRACTED</v>
      </c>
      <c r="K3" s="111">
        <f>IFERROR(_xlfn.XLOOKUP(K$10,'INPATIENT RATE TABLE'!$E:$E,'INPATIENT RATE TABLE'!$I:$I),"NOT CONTRACTED")</f>
        <v>1008</v>
      </c>
      <c r="L3" s="111">
        <f>IFERROR(_xlfn.XLOOKUP(L$10,'INPATIENT RATE TABLE'!$E:$E,'INPATIENT RATE TABLE'!$I:$I),"NOT CONTRACTED")</f>
        <v>1008</v>
      </c>
      <c r="M3" s="111" t="str">
        <f>IFERROR(_xlfn.XLOOKUP(M$10,'INPATIENT RATE TABLE'!$E:$E,'INPATIENT RATE TABLE'!$I:$I),"NOT CONTRACTED")</f>
        <v>NOT CONTRACTED</v>
      </c>
      <c r="N3" s="111" t="str">
        <f>IFERROR(_xlfn.XLOOKUP(N$10,'INPATIENT RATE TABLE'!$E:$E,'INPATIENT RATE TABLE'!$I:$I),"NOT CONTRACTED")</f>
        <v>NOT CONTRACTED</v>
      </c>
      <c r="O3" s="111" t="str">
        <f>IFERROR(_xlfn.XLOOKUP(O$10,'INPATIENT RATE TABLE'!$E:$E,'INPATIENT RATE TABLE'!$I:$I),"NOT CONTRACTED")</f>
        <v>NOT CONTRACTED</v>
      </c>
      <c r="P3" s="111">
        <f>IFERROR(_xlfn.XLOOKUP(P$10,'INPATIENT RATE TABLE'!$E:$E,'INPATIENT RATE TABLE'!$I:$I),"NOT CONTRACTED")</f>
        <v>747.17</v>
      </c>
      <c r="Q3" s="111" t="str">
        <f>IFERROR(_xlfn.XLOOKUP(Q$10,'INPATIENT RATE TABLE'!$E:$E,'INPATIENT RATE TABLE'!$I:$I),"NOT CONTRACTED")</f>
        <v>NOT CONTRACTED</v>
      </c>
      <c r="R3" s="111" t="str">
        <f>IFERROR(_xlfn.XLOOKUP(R$10,'INPATIENT RATE TABLE'!$E:$E,'INPATIENT RATE TABLE'!$I:$I),"NOT CONTRACTED")</f>
        <v>NOT CONTRACTED</v>
      </c>
      <c r="S3" s="111" t="str">
        <f>IFERROR(_xlfn.XLOOKUP(S$10,'INPATIENT RATE TABLE'!$E:$E,'INPATIENT RATE TABLE'!$I:$I),"NOT CONTRACTED")</f>
        <v>NOT CONTRACTED</v>
      </c>
      <c r="T3" s="111" t="str">
        <f>IFERROR(_xlfn.XLOOKUP(T$10,'INPATIENT RATE TABLE'!$E:$E,'INPATIENT RATE TABLE'!$I:$I),"NOT CONTRACTED")</f>
        <v>NOT CONTRACTED</v>
      </c>
      <c r="U3" s="111">
        <f>IFERROR(_xlfn.XLOOKUP(U$10,'INPATIENT RATE TABLE'!$E:$E,'INPATIENT RATE TABLE'!$I:$I),"NOT CONTRACTED")</f>
        <v>933</v>
      </c>
      <c r="V3" s="111">
        <f>IFERROR(_xlfn.XLOOKUP(V$10,'INPATIENT RATE TABLE'!$E:$E,'INPATIENT RATE TABLE'!$I:$I),"NOT CONTRACTED")</f>
        <v>665</v>
      </c>
      <c r="W3" s="111" t="str">
        <f>IFERROR(_xlfn.XLOOKUP(W$10,'INPATIENT RATE TABLE'!$E:$E,'INPATIENT RATE TABLE'!$I:$I),"NOT CONTRACTED")</f>
        <v>NOT CONTRACTED</v>
      </c>
      <c r="X3" s="111" t="str">
        <f>IFERROR(_xlfn.XLOOKUP(X$10,'INPATIENT RATE TABLE'!$E:$E,'INPATIENT RATE TABLE'!$I:$I),"NOT CONTRACTED")</f>
        <v>NOT CONTRACTED</v>
      </c>
      <c r="Y3" s="111" t="str">
        <f>IFERROR(_xlfn.XLOOKUP(Y$10,'INPATIENT RATE TABLE'!$E:$E,'INPATIENT RATE TABLE'!$I:$I),"NOT CONTRACTED")</f>
        <v>NOT CONTRACTED</v>
      </c>
      <c r="Z3" s="111" t="str">
        <f>IFERROR(_xlfn.XLOOKUP(Z$10,'INPATIENT RATE TABLE'!$E:$E,'INPATIENT RATE TABLE'!$I:$I),"NOT CONTRACTED")</f>
        <v>NOT CONTRACTED</v>
      </c>
      <c r="AA3" s="111" t="str">
        <f>IFERROR(_xlfn.XLOOKUP(AA$10,'INPATIENT RATE TABLE'!$E:$E,'INPATIENT RATE TABLE'!$I:$I),"NOT CONTRACTED")</f>
        <v>NOT CONTRACTED</v>
      </c>
      <c r="AB3" s="111" t="str">
        <f>IFERROR(_xlfn.XLOOKUP(AB$10,'INPATIENT RATE TABLE'!$E:$E,'INPATIENT RATE TABLE'!$I:$I),"NOT CONTRACTED")</f>
        <v>NOT CONTRACTED</v>
      </c>
      <c r="AC3" s="111" t="str">
        <f>IFERROR(_xlfn.XLOOKUP(AC$10,'INPATIENT RATE TABLE'!$E:$E,'INPATIENT RATE TABLE'!$I:$I),"NOT CONTRACTED")</f>
        <v>NOT CONTRACTED</v>
      </c>
      <c r="AD3" s="111">
        <f>IFERROR(_xlfn.XLOOKUP(AD$10,'INPATIENT RATE TABLE'!$E:$E,'INPATIENT RATE TABLE'!$I:$I),"NOT CONTRACTED")</f>
        <v>650</v>
      </c>
      <c r="AE3" s="111" t="str">
        <f>IFERROR(_xlfn.XLOOKUP(AE$10,'INPATIENT RATE TABLE'!$E:$E,'INPATIENT RATE TABLE'!$I:$I),"NOT CONTRACTED")</f>
        <v>NOT CONTRACTED</v>
      </c>
      <c r="AF3" s="111" t="str">
        <f>IFERROR(_xlfn.XLOOKUP(AF$10,'INPATIENT RATE TABLE'!$E:$E,'INPATIENT RATE TABLE'!$I:$I),"NOT CONTRACTED")</f>
        <v>NOT CONTRACTED</v>
      </c>
      <c r="AG3" s="111" t="str">
        <f>IFERROR(_xlfn.XLOOKUP(AG$10,'INPATIENT RATE TABLE'!$E:$E,'INPATIENT RATE TABLE'!$I:$I),"NOT CONTRACTED")</f>
        <v>NOT CONTRACTED</v>
      </c>
      <c r="AH3" s="111" t="str">
        <f>IFERROR(_xlfn.XLOOKUP(AH$10,'INPATIENT RATE TABLE'!$E:$E,'INPATIENT RATE TABLE'!$I:$I),"NOT CONTRACTED")</f>
        <v>NOT CONTRACTED</v>
      </c>
      <c r="AI3" s="111">
        <f>IFERROR(_xlfn.XLOOKUP(AI$10,'INPATIENT RATE TABLE'!$E:$E,'INPATIENT RATE TABLE'!$I:$I),"NOT CONTRACTED")</f>
        <v>928</v>
      </c>
      <c r="AJ3" s="111">
        <f>IFERROR(_xlfn.XLOOKUP(AJ$10,'INPATIENT RATE TABLE'!$E:$E,'INPATIENT RATE TABLE'!$I:$I),"NOT CONTRACTED")</f>
        <v>747.17</v>
      </c>
      <c r="AK3" s="111" t="str">
        <f>IFERROR(_xlfn.XLOOKUP(AK$10,'INPATIENT RATE TABLE'!$E:$E,'INPATIENT RATE TABLE'!$I:$I),"NOT CONTRACTED")</f>
        <v>NOT CONTRACTED</v>
      </c>
      <c r="AL3" s="111" t="str">
        <f>IFERROR(_xlfn.XLOOKUP(AL$10,'INPATIENT RATE TABLE'!$E:$E,'INPATIENT RATE TABLE'!$I:$I),"NOT CONTRACTED")</f>
        <v>NOT CONTRACTED</v>
      </c>
      <c r="AM3" s="111" t="str">
        <f>IFERROR(_xlfn.XLOOKUP(AM$10,'INPATIENT RATE TABLE'!$E:$E,'INPATIENT RATE TABLE'!$I:$I),"NOT CONTRACTED")</f>
        <v>NOT CONTRACTED</v>
      </c>
      <c r="AN3" s="111" t="str">
        <f>IFERROR(_xlfn.XLOOKUP(AN$10,'INPATIENT RATE TABLE'!$E:$E,'INPATIENT RATE TABLE'!$I:$I),"NOT CONTRACTED")</f>
        <v>NOT CONTRACTED</v>
      </c>
      <c r="AO3" s="111" t="str">
        <f>IFERROR(_xlfn.XLOOKUP(AO$10,'INPATIENT RATE TABLE'!$E:$E,'INPATIENT RATE TABLE'!$I:$I),"NOT CONTRACTED")</f>
        <v>NOT CONTRACTED</v>
      </c>
      <c r="AP3" s="111" t="str">
        <f>IFERROR(_xlfn.XLOOKUP(AP$10,'INPATIENT RATE TABLE'!$E:$E,'INPATIENT RATE TABLE'!$I:$I),"NOT CONTRACTED")</f>
        <v>NOT CONTRACTED</v>
      </c>
      <c r="AQ3" s="111" t="str">
        <f>IFERROR(_xlfn.XLOOKUP(AQ$10,'INPATIENT RATE TABLE'!$E:$E,'INPATIENT RATE TABLE'!$I:$I),"NOT CONTRACTED")</f>
        <v>NOT CONTRACTED</v>
      </c>
      <c r="AR3" s="111" t="str">
        <f>IFERROR(_xlfn.XLOOKUP(AR$10,'INPATIENT RATE TABLE'!$E:$E,'INPATIENT RATE TABLE'!$I:$I),"NOT CONTRACTED")</f>
        <v>NOT CONTRACTED</v>
      </c>
      <c r="AS3" s="111" t="str">
        <f>IFERROR(_xlfn.XLOOKUP(AS$10,'INPATIENT RATE TABLE'!$E:$E,'INPATIENT RATE TABLE'!$I:$I),"NOT CONTRACTED")</f>
        <v>NOT CONTRACTED</v>
      </c>
      <c r="AT3" s="111">
        <f>IFERROR(_xlfn.XLOOKUP(AT$10,'INPATIENT RATE TABLE'!$E:$E,'INPATIENT RATE TABLE'!$I:$I),"NOT CONTRACTED")</f>
        <v>880</v>
      </c>
      <c r="AU3" s="111" t="str">
        <f>IFERROR(_xlfn.XLOOKUP(AU$10,'INPATIENT RATE TABLE'!$E:$E,'INPATIENT RATE TABLE'!$I:$I),"NOT CONTRACTED")</f>
        <v>NOT CONTRACTED</v>
      </c>
      <c r="AV3" s="111" t="str">
        <f>IFERROR(_xlfn.XLOOKUP(AV$10,'INPATIENT RATE TABLE'!$E:$E,'INPATIENT RATE TABLE'!$I:$I),"NOT CONTRACTED")</f>
        <v>NOT CONTRACTED</v>
      </c>
      <c r="AW3" s="111">
        <f>IFERROR(_xlfn.XLOOKUP(AW$10,'INPATIENT RATE TABLE'!$E:$E,'INPATIENT RATE TABLE'!$I:$I),"NOT CONTRACTED")</f>
        <v>1300</v>
      </c>
      <c r="AX3" s="111">
        <f>IFERROR(_xlfn.XLOOKUP(AX$10,'INPATIENT RATE TABLE'!$E:$E,'INPATIENT RATE TABLE'!$I:$I),"NOT CONTRACTED")</f>
        <v>1300</v>
      </c>
      <c r="AY3" s="111" t="str">
        <f>IFERROR(_xlfn.XLOOKUP(AY$10,'INPATIENT RATE TABLE'!$E:$E,'INPATIENT RATE TABLE'!$I:$I),"NOT CONTRACTED")</f>
        <v>NOT CONTRACTED</v>
      </c>
      <c r="AZ3" s="111" t="str">
        <f>IFERROR(_xlfn.XLOOKUP(AZ$10,'INPATIENT RATE TABLE'!$E:$E,'INPATIENT RATE TABLE'!$I:$I),"NOT CONTRACTED")</f>
        <v>NOT CONTRACTED</v>
      </c>
      <c r="BA3" s="111" t="str">
        <f>IFERROR(_xlfn.XLOOKUP(BA$10,'INPATIENT RATE TABLE'!$E:$E,'INPATIENT RATE TABLE'!$I:$I),"NOT CONTRACTED")</f>
        <v>NOT CONTRACTED</v>
      </c>
      <c r="BB3" s="111" t="str">
        <f>IFERROR(_xlfn.XLOOKUP(BB$10,'INPATIENT RATE TABLE'!$E:$E,'INPATIENT RATE TABLE'!$I:$I),"NOT CONTRACTED")</f>
        <v>NOT CONTRACTED</v>
      </c>
      <c r="BC3" s="111">
        <f>IFERROR(_xlfn.XLOOKUP(BC$10,'INPATIENT RATE TABLE'!$E:$E,'INPATIENT RATE TABLE'!$I:$I),"NOT CONTRACTED")</f>
        <v>925</v>
      </c>
      <c r="BD3" s="111" t="str">
        <f>IFERROR(_xlfn.XLOOKUP(BD$10,'INPATIENT RATE TABLE'!$E:$E,'INPATIENT RATE TABLE'!$I:$I),"NOT CONTRACTED")</f>
        <v>NOT CONTRACTED</v>
      </c>
      <c r="BE3" s="111" t="str">
        <f>IFERROR(_xlfn.XLOOKUP(BE$10,'INPATIENT RATE TABLE'!$E:$E,'INPATIENT RATE TABLE'!$I:$I),"NOT CONTRACTED")</f>
        <v>NOT CONTRACTED</v>
      </c>
      <c r="BF3" s="111">
        <f>IFERROR(_xlfn.XLOOKUP(BF$10,'INPATIENT RATE TABLE'!$E:$E,'INPATIENT RATE TABLE'!$I:$I),"NOT CONTRACTED")</f>
        <v>1000</v>
      </c>
      <c r="BG3" s="111">
        <f>IFERROR(_xlfn.XLOOKUP(BG$10,'INPATIENT RATE TABLE'!$E:$E,'INPATIENT RATE TABLE'!$I:$I),"NOT CONTRACTED")</f>
        <v>1095</v>
      </c>
      <c r="BH3" s="111">
        <f>IFERROR(_xlfn.XLOOKUP(BH$10,'INPATIENT RATE TABLE'!$E:$E,'INPATIENT RATE TABLE'!$I:$I),"NOT CONTRACTED")</f>
        <v>747.17</v>
      </c>
      <c r="BI3" s="111" t="str">
        <f>IFERROR(_xlfn.XLOOKUP(BI$10,'INPATIENT RATE TABLE'!$E:$E,'INPATIENT RATE TABLE'!$I:$I),"NOT CONTRACTED")</f>
        <v>NOT CONTRACTED</v>
      </c>
      <c r="BJ3" s="111" t="str">
        <f>IFERROR(_xlfn.XLOOKUP(BJ$10,'INPATIENT RATE TABLE'!$E:$E,'INPATIENT RATE TABLE'!$I:$I),"NOT CONTRACTED")</f>
        <v>NOT CONTRACTED</v>
      </c>
      <c r="BK3" s="111">
        <f>IFERROR(_xlfn.XLOOKUP(BK$10,'INPATIENT RATE TABLE'!$E:$E,'INPATIENT RATE TABLE'!$I:$I),"NOT CONTRACTED")</f>
        <v>881</v>
      </c>
      <c r="BL3" s="111" t="str">
        <f>IFERROR(_xlfn.XLOOKUP(BL$10,'INPATIENT RATE TABLE'!$E:$E,'INPATIENT RATE TABLE'!$I:$I),"NOT CONTRACTED")</f>
        <v>NOT CONTRACTED</v>
      </c>
      <c r="BM3" s="111" t="str">
        <f>IFERROR(_xlfn.XLOOKUP(BM$10,'INPATIENT RATE TABLE'!$E:$E,'INPATIENT RATE TABLE'!$I:$I),"NOT CONTRACTED")</f>
        <v>NOT CONTRACTED</v>
      </c>
      <c r="BN3" s="111" t="str">
        <f>IFERROR(_xlfn.XLOOKUP(BN$10,'INPATIENT RATE TABLE'!$E:$E,'INPATIENT RATE TABLE'!$I:$I),"NOT CONTRACTED")</f>
        <v>NOT CONTRACTED</v>
      </c>
      <c r="BO3" s="111">
        <f>IFERROR(_xlfn.XLOOKUP(BO$10,'INPATIENT RATE TABLE'!$E:$E,'INPATIENT RATE TABLE'!$I:$I),"NOT CONTRACTED")</f>
        <v>747.17</v>
      </c>
      <c r="BP3" s="111" t="str">
        <f>IFERROR(_xlfn.XLOOKUP(BP$10,'INPATIENT RATE TABLE'!$E:$E,'INPATIENT RATE TABLE'!$I:$I),"NOT CONTRACTED")</f>
        <v>NOT CONTRACTED</v>
      </c>
      <c r="BQ3" s="111" t="str">
        <f>IFERROR(_xlfn.XLOOKUP(BQ$10,'INPATIENT RATE TABLE'!$E:$E,'INPATIENT RATE TABLE'!$I:$I),"NOT CONTRACTED")</f>
        <v>NOT CONTRACTED</v>
      </c>
      <c r="BR3" s="111" t="str">
        <f>IFERROR(_xlfn.XLOOKUP(BR$10,'INPATIENT RATE TABLE'!$E:$E,'INPATIENT RATE TABLE'!$I:$I),"NOT CONTRACTED")</f>
        <v>NOT CONTRACTED</v>
      </c>
      <c r="BS3" s="111" t="str">
        <f>IFERROR(_xlfn.XLOOKUP(BS$10,'INPATIENT RATE TABLE'!$E:$E,'INPATIENT RATE TABLE'!$I:$I),"NOT CONTRACTED")</f>
        <v>NOT CONTRACTED</v>
      </c>
      <c r="BT3" s="111" t="str">
        <f>IFERROR(_xlfn.XLOOKUP(BT$10,'INPATIENT RATE TABLE'!$E:$E,'INPATIENT RATE TABLE'!$I:$I),"NOT CONTRACTED")</f>
        <v>NOT CONTRACTED</v>
      </c>
      <c r="BU3" s="111" t="str">
        <f>IFERROR(_xlfn.XLOOKUP(BU$10,'INPATIENT RATE TABLE'!$E:$E,'INPATIENT RATE TABLE'!$I:$I),"NOT CONTRACTED")</f>
        <v>NOT CONTRACTED</v>
      </c>
      <c r="BV3" s="111" t="str">
        <f>IFERROR(_xlfn.XLOOKUP(BV$10,'INPATIENT RATE TABLE'!$E:$E,'INPATIENT RATE TABLE'!$I:$I),"NOT CONTRACTED")</f>
        <v>NOT CONTRACTED</v>
      </c>
      <c r="BW3" s="111" t="str">
        <f>IFERROR(_xlfn.XLOOKUP(BW$10,'INPATIENT RATE TABLE'!$E:$E,'INPATIENT RATE TABLE'!$I:$I),"NOT CONTRACTED")</f>
        <v>NOT CONTRACTED</v>
      </c>
      <c r="BX3" s="111" t="str">
        <f>IFERROR(_xlfn.XLOOKUP(BX$10,'INPATIENT RATE TABLE'!$E:$E,'INPATIENT RATE TABLE'!$I:$I),"NOT CONTRACTED")</f>
        <v>NOT CONTRACTED</v>
      </c>
      <c r="BY3" s="111" t="str">
        <f>IFERROR(_xlfn.XLOOKUP(BY$10,'INPATIENT RATE TABLE'!$E:$E,'INPATIENT RATE TABLE'!$I:$I),"NOT CONTRACTED")</f>
        <v>NOT CONTRACTED</v>
      </c>
      <c r="BZ3" s="111">
        <f>IFERROR(_xlfn.XLOOKUP(BZ$10,'INPATIENT RATE TABLE'!$E:$E,'INPATIENT RATE TABLE'!$I:$I),"NOT CONTRACTED")</f>
        <v>1200</v>
      </c>
      <c r="CA3" s="111" t="str">
        <f>IFERROR(_xlfn.XLOOKUP(CA$10,'INPATIENT RATE TABLE'!$E:$E,'INPATIENT RATE TABLE'!$I:$I),"NOT CONTRACTED")</f>
        <v>NOT CONTRACTED</v>
      </c>
      <c r="CB3" s="111">
        <f>IFERROR(_xlfn.XLOOKUP(CB$10,'INPATIENT RATE TABLE'!$E:$E,'INPATIENT RATE TABLE'!$I:$I),"NOT CONTRACTED")</f>
        <v>950</v>
      </c>
      <c r="CC3" s="111">
        <f>IFERROR(_xlfn.XLOOKUP(CC$10,'INPATIENT RATE TABLE'!$E:$E,'INPATIENT RATE TABLE'!$I:$I),"NOT CONTRACTED")</f>
        <v>529.59</v>
      </c>
      <c r="CD3" s="111">
        <f>IFERROR(_xlfn.XLOOKUP(CD$10,'INPATIENT RATE TABLE'!$E:$E,'INPATIENT RATE TABLE'!$I:$I),"NOT CONTRACTED")</f>
        <v>747.17</v>
      </c>
      <c r="CE3" s="111" t="str">
        <f>IFERROR(_xlfn.XLOOKUP(CE$10,'INPATIENT RATE TABLE'!$E:$E,'INPATIENT RATE TABLE'!$I:$I),"NOT CONTRACTED")</f>
        <v>NOT CONTRACTED</v>
      </c>
      <c r="CF3" s="111" t="str">
        <f>IFERROR(_xlfn.XLOOKUP(CF$10,'INPATIENT RATE TABLE'!$E:$E,'INPATIENT RATE TABLE'!$I:$I),"NOT CONTRACTED")</f>
        <v>NOT CONTRACTED</v>
      </c>
      <c r="CG3" s="111" t="str">
        <f>IFERROR(_xlfn.XLOOKUP(CG$10,'INPATIENT RATE TABLE'!$E:$E,'INPATIENT RATE TABLE'!$I:$I),"NOT CONTRACTED")</f>
        <v>NOT CONTRACTED</v>
      </c>
      <c r="CH3" s="111" t="str">
        <f>IFERROR(_xlfn.XLOOKUP(CH$10,'INPATIENT RATE TABLE'!$E:$E,'INPATIENT RATE TABLE'!$I:$I),"NOT CONTRACTED")</f>
        <v>NOT CONTRACTED</v>
      </c>
      <c r="CI3" s="111" t="str">
        <f>IFERROR(_xlfn.XLOOKUP(CI$10,'INPATIENT RATE TABLE'!$E:$E,'INPATIENT RATE TABLE'!$I:$I),"NOT CONTRACTED")</f>
        <v>NOT CONTRACTED</v>
      </c>
      <c r="CJ3" s="111">
        <f>IFERROR(_xlfn.XLOOKUP(CJ$10,'INPATIENT RATE TABLE'!$E:$E,'INPATIENT RATE TABLE'!$I:$I),"NOT CONTRACTED")</f>
        <v>747.17</v>
      </c>
      <c r="CK3" s="111" t="str">
        <f>IFERROR(_xlfn.XLOOKUP(CK$10,'INPATIENT RATE TABLE'!$E:$E,'INPATIENT RATE TABLE'!$I:$I),"NOT CONTRACTED")</f>
        <v>NOT CONTRACTED</v>
      </c>
      <c r="CL3" s="111" t="str">
        <f>IFERROR(_xlfn.XLOOKUP(CL$10,'INPATIENT RATE TABLE'!$E:$E,'INPATIENT RATE TABLE'!$I:$I),"NOT CONTRACTED")</f>
        <v>NOT CONTRACTED</v>
      </c>
      <c r="CM3" s="111">
        <f>IFERROR(_xlfn.XLOOKUP(CM$10,'INPATIENT RATE TABLE'!$E:$E,'INPATIENT RATE TABLE'!$I:$I),"NOT CONTRACTED")</f>
        <v>747.17</v>
      </c>
      <c r="CN3" s="111" t="str">
        <f>IFERROR(_xlfn.XLOOKUP(CN$10,'INPATIENT RATE TABLE'!$E:$E,'INPATIENT RATE TABLE'!$I:$I),"NOT CONTRACTED")</f>
        <v>NOT CONTRACTED</v>
      </c>
      <c r="CO3" s="111" t="str">
        <f>IFERROR(_xlfn.XLOOKUP(CO$10,'INPATIENT RATE TABLE'!$E:$E,'INPATIENT RATE TABLE'!$I:$I),"NOT CONTRACTED")</f>
        <v>NOT CONTRACTED</v>
      </c>
      <c r="CP3" s="111" t="str">
        <f>IFERROR(_xlfn.XLOOKUP(CP$10,'INPATIENT RATE TABLE'!$E:$E,'INPATIENT RATE TABLE'!$I:$I),"NOT CONTRACTED")</f>
        <v>NOT CONTRACTED</v>
      </c>
      <c r="CQ3" s="111">
        <f>IFERROR(_xlfn.XLOOKUP(CQ$10,'INPATIENT RATE TABLE'!$E:$E,'INPATIENT RATE TABLE'!$I:$I),"NOT CONTRACTED")</f>
        <v>747.17</v>
      </c>
      <c r="CR3" s="111" t="str">
        <f>IFERROR(_xlfn.XLOOKUP(CR$10,'INPATIENT RATE TABLE'!$E:$E,'INPATIENT RATE TABLE'!$I:$I),"NOT CONTRACTED")</f>
        <v>NOT CONTRACTED</v>
      </c>
      <c r="CS3" s="111">
        <f>IFERROR(_xlfn.XLOOKUP(CS$10,'INPATIENT RATE TABLE'!$E:$E,'INPATIENT RATE TABLE'!$I:$I),"NOT CONTRACTED")</f>
        <v>747.17</v>
      </c>
      <c r="CT3" s="111">
        <f>IFERROR(_xlfn.XLOOKUP(CT$10,'INPATIENT RATE TABLE'!$E:$E,'INPATIENT RATE TABLE'!$I:$I),"NOT CONTRACTED")</f>
        <v>771.3</v>
      </c>
      <c r="CU3" s="111">
        <f>IFERROR(_xlfn.XLOOKUP(CU$10,'INPATIENT RATE TABLE'!$E:$E,'INPATIENT RATE TABLE'!$I:$I),"NOT CONTRACTED")</f>
        <v>747.17</v>
      </c>
      <c r="CV3" s="111">
        <f>IFERROR(_xlfn.XLOOKUP(CV$10,'INPATIENT RATE TABLE'!$E:$E,'INPATIENT RATE TABLE'!$I:$I),"NOT CONTRACTED")</f>
        <v>747.17</v>
      </c>
      <c r="CW3" s="111" t="str">
        <f>IFERROR(_xlfn.XLOOKUP(CW$10,'INPATIENT RATE TABLE'!$E:$E,'INPATIENT RATE TABLE'!$I:$I),"NOT CONTRACTED")</f>
        <v>NOT CONTRACTED</v>
      </c>
      <c r="CX3" s="111" t="str">
        <f>IFERROR(_xlfn.XLOOKUP(CX$10,'INPATIENT RATE TABLE'!$E:$E,'INPATIENT RATE TABLE'!$I:$I),"NOT CONTRACTED")</f>
        <v>NOT CONTRACTED</v>
      </c>
      <c r="CY3" s="111" t="str">
        <f>IFERROR(_xlfn.XLOOKUP(CY$10,'INPATIENT RATE TABLE'!$E:$E,'INPATIENT RATE TABLE'!$I:$I),"NOT CONTRACTED")</f>
        <v>NOT CONTRACTED</v>
      </c>
      <c r="CZ3" s="111" t="str">
        <f>IFERROR(_xlfn.XLOOKUP(CZ$10,'INPATIENT RATE TABLE'!$E:$E,'INPATIENT RATE TABLE'!$I:$I),"NOT CONTRACTED")</f>
        <v>NOT CONTRACTED</v>
      </c>
      <c r="DA3" s="111" t="str">
        <f>IFERROR(_xlfn.XLOOKUP(DA$10,'INPATIENT RATE TABLE'!$E:$E,'INPATIENT RATE TABLE'!$I:$I),"NOT CONTRACTED")</f>
        <v>NOT CONTRACTED</v>
      </c>
      <c r="DB3" s="111">
        <f>IFERROR(_xlfn.XLOOKUP(DB$10,'INPATIENT RATE TABLE'!$E:$E,'INPATIENT RATE TABLE'!$I:$I),"NOT CONTRACTED")</f>
        <v>747.17</v>
      </c>
      <c r="DC3" s="111" t="str">
        <f>IFERROR(_xlfn.XLOOKUP(DC$10,'INPATIENT RATE TABLE'!$E:$E,'INPATIENT RATE TABLE'!$I:$I),"NOT CONTRACTED")</f>
        <v>NOT CONTRACTED</v>
      </c>
      <c r="DD3" s="111">
        <f>IFERROR(_xlfn.XLOOKUP(DD$10,'INPATIENT RATE TABLE'!$E:$E,'INPATIENT RATE TABLE'!$I:$I),"NOT CONTRACTED")</f>
        <v>925</v>
      </c>
    </row>
    <row r="4" spans="2:108" x14ac:dyDescent="0.25">
      <c r="B4" s="148"/>
      <c r="C4" s="98"/>
      <c r="D4" s="103"/>
      <c r="E4" s="99"/>
      <c r="F4" s="108"/>
      <c r="G4" s="99"/>
      <c r="H4" s="108"/>
      <c r="I4" s="105"/>
      <c r="J4" s="107"/>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row>
    <row r="5" spans="2:108" ht="30.75" customHeight="1" x14ac:dyDescent="0.25">
      <c r="B5" s="148"/>
      <c r="C5" s="136" t="s">
        <v>27</v>
      </c>
      <c r="D5" s="136" t="s">
        <v>342</v>
      </c>
      <c r="E5" s="151">
        <v>450</v>
      </c>
      <c r="F5" s="151">
        <f>IFERROR(_xlfn.MINIFS('OUTPATIENT RATE TABLE'!$I:$I,'OUTPATIENT RATE TABLE'!$I:$I,"&lt;&gt;0",'OUTPATIENT RATE TABLE'!$C:$C,'STANDARD CHARGES'!$B$11),"")</f>
        <v>125</v>
      </c>
      <c r="G5" s="151">
        <f>_xlfn.MAXIFS('OUTPATIENT RATE TABLE'!$I:$I,'OUTPATIENT RATE TABLE'!$C:$C,'STANDARD CHARGES'!$B$11)</f>
        <v>400</v>
      </c>
      <c r="H5" s="151">
        <f>_xlfn.XLOOKUP('STANDARD CHARGES'!$B$11,'PRIVATE PAY TABLE'!C:C,'PRIVATE PAY TABLE'!E:E)</f>
        <v>210</v>
      </c>
      <c r="I5" s="104" t="s">
        <v>8</v>
      </c>
      <c r="J5" s="106" t="str">
        <f>IFERROR(_xlfn.XLOOKUP(J$10,'OUTPATIENT RATE TABLE'!$E:$E,'OUTPATIENT RATE TABLE'!$G:$G),"NOT CONTRACTED")</f>
        <v>NOT CONTRACTED</v>
      </c>
      <c r="K5" s="113" t="str">
        <f>IFERROR(_xlfn.XLOOKUP(K$10,'OUTPATIENT RATE TABLE'!$E:$E,'OUTPATIENT RATE TABLE'!$G:$G),"NOT CONTRACTED")</f>
        <v>CONTRACT RATE</v>
      </c>
      <c r="L5" s="113" t="str">
        <f>IFERROR(_xlfn.XLOOKUP(L$10,'OUTPATIENT RATE TABLE'!$E:$E,'OUTPATIENT RATE TABLE'!$G:$G),"NOT CONTRACTED")</f>
        <v>CONTRACT RATE</v>
      </c>
      <c r="M5" s="113" t="str">
        <f>IFERROR(_xlfn.XLOOKUP(M$10,'OUTPATIENT RATE TABLE'!$E:$E,'OUTPATIENT RATE TABLE'!$G:$G),"NOT CONTRACTED")</f>
        <v>NOT CONTRACTED</v>
      </c>
      <c r="N5" s="113" t="str">
        <f>IFERROR(_xlfn.XLOOKUP(N$10,'OUTPATIENT RATE TABLE'!$E:$E,'OUTPATIENT RATE TABLE'!$G:$G),"NOT CONTRACTED")</f>
        <v>NOT CONTRACTED</v>
      </c>
      <c r="O5" s="113" t="str">
        <f>IFERROR(_xlfn.XLOOKUP(O$10,'OUTPATIENT RATE TABLE'!$E:$E,'OUTPATIENT RATE TABLE'!$G:$G),"NOT CONTRACTED")</f>
        <v>NOT CONTRACTED</v>
      </c>
      <c r="P5" s="113" t="str">
        <f>IFERROR(_xlfn.XLOOKUP(P$10,'OUTPATIENT RATE TABLE'!$E:$E,'OUTPATIENT RATE TABLE'!$G:$G),"NOT CONTRACTED")</f>
        <v>100% MEDICARE APC 8010</v>
      </c>
      <c r="Q5" s="113" t="str">
        <f>IFERROR(_xlfn.XLOOKUP(Q$10,'OUTPATIENT RATE TABLE'!$E:$E,'OUTPATIENT RATE TABLE'!$G:$G),"NOT CONTRACTED")</f>
        <v>NOT CONTRACTED</v>
      </c>
      <c r="R5" s="113" t="str">
        <f>IFERROR(_xlfn.XLOOKUP(R$10,'OUTPATIENT RATE TABLE'!$E:$E,'OUTPATIENT RATE TABLE'!$G:$G),"NOT CONTRACTED")</f>
        <v>NOT CONTRACTED</v>
      </c>
      <c r="S5" s="113" t="str">
        <f>IFERROR(_xlfn.XLOOKUP(S$10,'OUTPATIENT RATE TABLE'!$E:$E,'OUTPATIENT RATE TABLE'!$G:$G),"NOT CONTRACTED")</f>
        <v>NOT CONTRACTED</v>
      </c>
      <c r="T5" s="113" t="str">
        <f>IFERROR(_xlfn.XLOOKUP(T$10,'OUTPATIENT RATE TABLE'!$E:$E,'OUTPATIENT RATE TABLE'!$G:$G),"NOT CONTRACTED")</f>
        <v>NOT CONTRACTED</v>
      </c>
      <c r="U5" s="113" t="str">
        <f>IFERROR(_xlfn.XLOOKUP(U$10,'OUTPATIENT RATE TABLE'!$E:$E,'OUTPATIENT RATE TABLE'!$G:$G),"NOT CONTRACTED")</f>
        <v>CONTRACT RATE</v>
      </c>
      <c r="V5" s="113" t="str">
        <f>IFERROR(_xlfn.XLOOKUP(V$10,'OUTPATIENT RATE TABLE'!$E:$E,'OUTPATIENT RATE TABLE'!$G:$G),"NOT CONTRACTED")</f>
        <v>CONTRACT RATE</v>
      </c>
      <c r="W5" s="113" t="str">
        <f>IFERROR(_xlfn.XLOOKUP(W$10,'OUTPATIENT RATE TABLE'!$E:$E,'OUTPATIENT RATE TABLE'!$G:$G),"NOT CONTRACTED")</f>
        <v>NOT CONTRACTED</v>
      </c>
      <c r="X5" s="113" t="str">
        <f>IFERROR(_xlfn.XLOOKUP(X$10,'OUTPATIENT RATE TABLE'!$E:$E,'OUTPATIENT RATE TABLE'!$G:$G),"NOT CONTRACTED")</f>
        <v>NOT CONTRACTED</v>
      </c>
      <c r="Y5" s="113" t="str">
        <f>IFERROR(_xlfn.XLOOKUP(Y$10,'OUTPATIENT RATE TABLE'!$E:$E,'OUTPATIENT RATE TABLE'!$G:$G),"NOT CONTRACTED")</f>
        <v>NOT CONTRACTED</v>
      </c>
      <c r="Z5" s="113" t="str">
        <f>IFERROR(_xlfn.XLOOKUP(Z$10,'OUTPATIENT RATE TABLE'!$E:$E,'OUTPATIENT RATE TABLE'!$G:$G),"NOT CONTRACTED")</f>
        <v>NOT CONTRACTED</v>
      </c>
      <c r="AA5" s="113" t="str">
        <f>IFERROR(_xlfn.XLOOKUP(AA$10,'OUTPATIENT RATE TABLE'!$E:$E,'OUTPATIENT RATE TABLE'!$G:$G),"NOT CONTRACTED")</f>
        <v>NOT CONTRACTED</v>
      </c>
      <c r="AB5" s="113" t="str">
        <f>IFERROR(_xlfn.XLOOKUP(AB$10,'OUTPATIENT RATE TABLE'!$E:$E,'OUTPATIENT RATE TABLE'!$G:$G),"NOT CONTRACTED")</f>
        <v>NOT CONTRACTED</v>
      </c>
      <c r="AC5" s="113" t="str">
        <f>IFERROR(_xlfn.XLOOKUP(AC$10,'OUTPATIENT RATE TABLE'!$E:$E,'OUTPATIENT RATE TABLE'!$G:$G),"NOT CONTRACTED")</f>
        <v>NOT CONTRACTED</v>
      </c>
      <c r="AD5" s="113" t="str">
        <f>IFERROR(_xlfn.XLOOKUP(AD$10,'OUTPATIENT RATE TABLE'!$E:$E,'OUTPATIENT RATE TABLE'!$G:$G),"NOT CONTRACTED")</f>
        <v>CONTRACT RATE</v>
      </c>
      <c r="AE5" s="113" t="str">
        <f>IFERROR(_xlfn.XLOOKUP(AE$10,'OUTPATIENT RATE TABLE'!$E:$E,'OUTPATIENT RATE TABLE'!$G:$G),"NOT CONTRACTED")</f>
        <v>NOT CONTRACTED</v>
      </c>
      <c r="AF5" s="113" t="str">
        <f>IFERROR(_xlfn.XLOOKUP(AF$10,'OUTPATIENT RATE TABLE'!$E:$E,'OUTPATIENT RATE TABLE'!$G:$G),"NOT CONTRACTED")</f>
        <v>NOT CONTRACTED</v>
      </c>
      <c r="AG5" s="113" t="str">
        <f>IFERROR(_xlfn.XLOOKUP(AG$10,'OUTPATIENT RATE TABLE'!$E:$E,'OUTPATIENT RATE TABLE'!$G:$G),"NOT CONTRACTED")</f>
        <v>NOT CONTRACTED</v>
      </c>
      <c r="AH5" s="113" t="str">
        <f>IFERROR(_xlfn.XLOOKUP(AH$10,'OUTPATIENT RATE TABLE'!$E:$E,'OUTPATIENT RATE TABLE'!$G:$G),"NOT CONTRACTED")</f>
        <v>NOT CONTRACTED</v>
      </c>
      <c r="AI5" s="113" t="str">
        <f>IFERROR(_xlfn.XLOOKUP(AI$10,'OUTPATIENT RATE TABLE'!$E:$E,'OUTPATIENT RATE TABLE'!$G:$G),"NOT CONTRACTED")</f>
        <v>CONTRACT RATE</v>
      </c>
      <c r="AJ5" s="113" t="str">
        <f>IFERROR(_xlfn.XLOOKUP(AJ$10,'OUTPATIENT RATE TABLE'!$E:$E,'OUTPATIENT RATE TABLE'!$G:$G),"NOT CONTRACTED")</f>
        <v>100% MEDICARE APC 8010</v>
      </c>
      <c r="AK5" s="113" t="str">
        <f>IFERROR(_xlfn.XLOOKUP(AK$10,'OUTPATIENT RATE TABLE'!$E:$E,'OUTPATIENT RATE TABLE'!$G:$G),"NOT CONTRACTED")</f>
        <v>NOT CONTRACTED</v>
      </c>
      <c r="AL5" s="113" t="str">
        <f>IFERROR(_xlfn.XLOOKUP(AL$10,'OUTPATIENT RATE TABLE'!$E:$E,'OUTPATIENT RATE TABLE'!$G:$G),"NOT CONTRACTED")</f>
        <v>NOT CONTRACTED</v>
      </c>
      <c r="AM5" s="113" t="str">
        <f>IFERROR(_xlfn.XLOOKUP(AM$10,'OUTPATIENT RATE TABLE'!$E:$E,'OUTPATIENT RATE TABLE'!$G:$G),"NOT CONTRACTED")</f>
        <v>NOT CONTRACTED</v>
      </c>
      <c r="AN5" s="113" t="str">
        <f>IFERROR(_xlfn.XLOOKUP(AN$10,'OUTPATIENT RATE TABLE'!$E:$E,'OUTPATIENT RATE TABLE'!$G:$G),"NOT CONTRACTED")</f>
        <v>NOT CONTRACTED</v>
      </c>
      <c r="AO5" s="113" t="str">
        <f>IFERROR(_xlfn.XLOOKUP(AO$10,'OUTPATIENT RATE TABLE'!$E:$E,'OUTPATIENT RATE TABLE'!$G:$G),"NOT CONTRACTED")</f>
        <v>NOT CONTRACTED</v>
      </c>
      <c r="AP5" s="113" t="str">
        <f>IFERROR(_xlfn.XLOOKUP(AP$10,'OUTPATIENT RATE TABLE'!$E:$E,'OUTPATIENT RATE TABLE'!$G:$G),"NOT CONTRACTED")</f>
        <v>NOT CONTRACTED</v>
      </c>
      <c r="AQ5" s="113" t="str">
        <f>IFERROR(_xlfn.XLOOKUP(AQ$10,'OUTPATIENT RATE TABLE'!$E:$E,'OUTPATIENT RATE TABLE'!$G:$G),"NOT CONTRACTED")</f>
        <v>NOT CONTRACTED</v>
      </c>
      <c r="AR5" s="113" t="str">
        <f>IFERROR(_xlfn.XLOOKUP(AR$10,'OUTPATIENT RATE TABLE'!$E:$E,'OUTPATIENT RATE TABLE'!$G:$G),"NOT CONTRACTED")</f>
        <v>NOT CONTRACTED</v>
      </c>
      <c r="AS5" s="113" t="str">
        <f>IFERROR(_xlfn.XLOOKUP(AS$10,'OUTPATIENT RATE TABLE'!$E:$E,'OUTPATIENT RATE TABLE'!$G:$G),"NOT CONTRACTED")</f>
        <v>NOT CONTRACTED</v>
      </c>
      <c r="AT5" s="113" t="str">
        <f>IFERROR(_xlfn.XLOOKUP(AT$10,'OUTPATIENT RATE TABLE'!$E:$E,'OUTPATIENT RATE TABLE'!$G:$G),"NOT CONTRACTED")</f>
        <v>CONTRACT RATE</v>
      </c>
      <c r="AU5" s="113" t="str">
        <f>IFERROR(_xlfn.XLOOKUP(AU$10,'OUTPATIENT RATE TABLE'!$E:$E,'OUTPATIENT RATE TABLE'!$G:$G),"NOT CONTRACTED")</f>
        <v>CONTRACT RATE</v>
      </c>
      <c r="AV5" s="113" t="str">
        <f>IFERROR(_xlfn.XLOOKUP(AV$10,'OUTPATIENT RATE TABLE'!$E:$E,'OUTPATIENT RATE TABLE'!$G:$G),"NOT CONTRACTED")</f>
        <v>NOT CONTRACTED</v>
      </c>
      <c r="AW5" s="113" t="str">
        <f>IFERROR(_xlfn.XLOOKUP(AW$10,'OUTPATIENT RATE TABLE'!$E:$E,'OUTPATIENT RATE TABLE'!$G:$G),"NOT CONTRACTED")</f>
        <v>CONTRACT RATE</v>
      </c>
      <c r="AX5" s="113" t="str">
        <f>IFERROR(_xlfn.XLOOKUP(AX$10,'OUTPATIENT RATE TABLE'!$E:$E,'OUTPATIENT RATE TABLE'!$G:$G),"NOT CONTRACTED")</f>
        <v>CONTRACT RATE</v>
      </c>
      <c r="AY5" s="113" t="str">
        <f>IFERROR(_xlfn.XLOOKUP(AY$10,'OUTPATIENT RATE TABLE'!$E:$E,'OUTPATIENT RATE TABLE'!$G:$G),"NOT CONTRACTED")</f>
        <v>NOT CONTRACTED</v>
      </c>
      <c r="AZ5" s="113" t="str">
        <f>IFERROR(_xlfn.XLOOKUP(AZ$10,'OUTPATIENT RATE TABLE'!$E:$E,'OUTPATIENT RATE TABLE'!$G:$G),"NOT CONTRACTED")</f>
        <v>NOT CONTRACTED</v>
      </c>
      <c r="BA5" s="113" t="str">
        <f>IFERROR(_xlfn.XLOOKUP(BA$10,'OUTPATIENT RATE TABLE'!$E:$E,'OUTPATIENT RATE TABLE'!$G:$G),"NOT CONTRACTED")</f>
        <v>NOT CONTRACTED</v>
      </c>
      <c r="BB5" s="113" t="str">
        <f>IFERROR(_xlfn.XLOOKUP(BB$10,'OUTPATIENT RATE TABLE'!$E:$E,'OUTPATIENT RATE TABLE'!$G:$G),"NOT CONTRACTED")</f>
        <v>115% MEDICARE APC 8010</v>
      </c>
      <c r="BC5" s="113" t="str">
        <f>IFERROR(_xlfn.XLOOKUP(BC$10,'OUTPATIENT RATE TABLE'!$E:$E,'OUTPATIENT RATE TABLE'!$G:$G),"NOT CONTRACTED")</f>
        <v>CONTRACT RATE</v>
      </c>
      <c r="BD5" s="113" t="str">
        <f>IFERROR(_xlfn.XLOOKUP(BD$10,'OUTPATIENT RATE TABLE'!$E:$E,'OUTPATIENT RATE TABLE'!$G:$G),"NOT CONTRACTED")</f>
        <v>NOT CONTRACTED</v>
      </c>
      <c r="BE5" s="113" t="str">
        <f>IFERROR(_xlfn.XLOOKUP(BE$10,'OUTPATIENT RATE TABLE'!$E:$E,'OUTPATIENT RATE TABLE'!$G:$G),"NOT CONTRACTED")</f>
        <v>NOT CONTRACTED</v>
      </c>
      <c r="BF5" s="113" t="str">
        <f>IFERROR(_xlfn.XLOOKUP(BF$10,'OUTPATIENT RATE TABLE'!$E:$E,'OUTPATIENT RATE TABLE'!$G:$G),"NOT CONTRACTED")</f>
        <v>CONTRACT RATE</v>
      </c>
      <c r="BG5" s="113" t="str">
        <f>IFERROR(_xlfn.XLOOKUP(BG$10,'OUTPATIENT RATE TABLE'!$E:$E,'OUTPATIENT RATE TABLE'!$G:$G),"NOT CONTRACTED")</f>
        <v>CONTRACT RATE</v>
      </c>
      <c r="BH5" s="113" t="str">
        <f>IFERROR(_xlfn.XLOOKUP(BH$10,'OUTPATIENT RATE TABLE'!$E:$E,'OUTPATIENT RATE TABLE'!$G:$G),"NOT CONTRACTED")</f>
        <v>100% MEDICARE APC 8010</v>
      </c>
      <c r="BI5" s="113" t="str">
        <f>IFERROR(_xlfn.XLOOKUP(BI$10,'OUTPATIENT RATE TABLE'!$E:$E,'OUTPATIENT RATE TABLE'!$G:$G),"NOT CONTRACTED")</f>
        <v>NOT CONTRACTED</v>
      </c>
      <c r="BJ5" s="113" t="str">
        <f>IFERROR(_xlfn.XLOOKUP(BJ$10,'OUTPATIENT RATE TABLE'!$E:$E,'OUTPATIENT RATE TABLE'!$G:$G),"NOT CONTRACTED")</f>
        <v>NOT CONTRACTED</v>
      </c>
      <c r="BK5" s="113" t="str">
        <f>IFERROR(_xlfn.XLOOKUP(BK$10,'OUTPATIENT RATE TABLE'!$E:$E,'OUTPATIENT RATE TABLE'!$G:$G),"NOT CONTRACTED")</f>
        <v>CONTRACT RATE</v>
      </c>
      <c r="BL5" s="113" t="str">
        <f>IFERROR(_xlfn.XLOOKUP(BL$10,'OUTPATIENT RATE TABLE'!$E:$E,'OUTPATIENT RATE TABLE'!$G:$G),"NOT CONTRACTED")</f>
        <v>NOT CONTRACTED</v>
      </c>
      <c r="BM5" s="113" t="str">
        <f>IFERROR(_xlfn.XLOOKUP(BM$10,'OUTPATIENT RATE TABLE'!$E:$E,'OUTPATIENT RATE TABLE'!$G:$G),"NOT CONTRACTED")</f>
        <v>NOT CONTRACTED</v>
      </c>
      <c r="BN5" s="113" t="str">
        <f>IFERROR(_xlfn.XLOOKUP(BN$10,'OUTPATIENT RATE TABLE'!$E:$E,'OUTPATIENT RATE TABLE'!$G:$G),"NOT CONTRACTED")</f>
        <v>NOT CONTRACTED</v>
      </c>
      <c r="BO5" s="113" t="str">
        <f>IFERROR(_xlfn.XLOOKUP(BO$10,'OUTPATIENT RATE TABLE'!$E:$E,'OUTPATIENT RATE TABLE'!$G:$G),"NOT CONTRACTED")</f>
        <v>NOT CONTRACTED</v>
      </c>
      <c r="BP5" s="113" t="str">
        <f>IFERROR(_xlfn.XLOOKUP(BP$10,'OUTPATIENT RATE TABLE'!$E:$E,'OUTPATIENT RATE TABLE'!$G:$G),"NOT CONTRACTED")</f>
        <v>100% MEDICARE APC 8010</v>
      </c>
      <c r="BQ5" s="113" t="str">
        <f>IFERROR(_xlfn.XLOOKUP(BQ$10,'OUTPATIENT RATE TABLE'!$E:$E,'OUTPATIENT RATE TABLE'!$G:$G),"NOT CONTRACTED")</f>
        <v>NOT CONTRACTED</v>
      </c>
      <c r="BR5" s="113" t="str">
        <f>IFERROR(_xlfn.XLOOKUP(BR$10,'OUTPATIENT RATE TABLE'!$E:$E,'OUTPATIENT RATE TABLE'!$G:$G),"NOT CONTRACTED")</f>
        <v>NOT CONTRACTED</v>
      </c>
      <c r="BS5" s="113" t="str">
        <f>IFERROR(_xlfn.XLOOKUP(BS$10,'OUTPATIENT RATE TABLE'!$E:$E,'OUTPATIENT RATE TABLE'!$G:$G),"NOT CONTRACTED")</f>
        <v>NOT CONTRACTED</v>
      </c>
      <c r="BT5" s="113" t="str">
        <f>IFERROR(_xlfn.XLOOKUP(BT$10,'OUTPATIENT RATE TABLE'!$E:$E,'OUTPATIENT RATE TABLE'!$G:$G),"NOT CONTRACTED")</f>
        <v>NOT CONTRACTED</v>
      </c>
      <c r="BU5" s="113" t="str">
        <f>IFERROR(_xlfn.XLOOKUP(BU$10,'OUTPATIENT RATE TABLE'!$E:$E,'OUTPATIENT RATE TABLE'!$G:$G),"NOT CONTRACTED")</f>
        <v>NOT CONTRACTED</v>
      </c>
      <c r="BV5" s="113" t="str">
        <f>IFERROR(_xlfn.XLOOKUP(BV$10,'OUTPATIENT RATE TABLE'!$E:$E,'OUTPATIENT RATE TABLE'!$G:$G),"NOT CONTRACTED")</f>
        <v>NOT CONTRACTED</v>
      </c>
      <c r="BW5" s="113" t="str">
        <f>IFERROR(_xlfn.XLOOKUP(BW$10,'OUTPATIENT RATE TABLE'!$E:$E,'OUTPATIENT RATE TABLE'!$G:$G),"NOT CONTRACTED")</f>
        <v>NOT CONTRACTED</v>
      </c>
      <c r="BX5" s="113" t="str">
        <f>IFERROR(_xlfn.XLOOKUP(BX$10,'OUTPATIENT RATE TABLE'!$E:$E,'OUTPATIENT RATE TABLE'!$G:$G),"NOT CONTRACTED")</f>
        <v>NOT CONTRACTED</v>
      </c>
      <c r="BY5" s="113" t="str">
        <f>IFERROR(_xlfn.XLOOKUP(BY$10,'OUTPATIENT RATE TABLE'!$E:$E,'OUTPATIENT RATE TABLE'!$G:$G),"NOT CONTRACTED")</f>
        <v>NOT CONTRACTED</v>
      </c>
      <c r="BZ5" s="113" t="str">
        <f>IFERROR(_xlfn.XLOOKUP(BZ$10,'OUTPATIENT RATE TABLE'!$E:$E,'OUTPATIENT RATE TABLE'!$G:$G),"NOT CONTRACTED")</f>
        <v>CONTRACT RATE</v>
      </c>
      <c r="CA5" s="113" t="str">
        <f>IFERROR(_xlfn.XLOOKUP(CA$10,'OUTPATIENT RATE TABLE'!$E:$E,'OUTPATIENT RATE TABLE'!$G:$G),"NOT CONTRACTED")</f>
        <v>NOT CONTRACTED</v>
      </c>
      <c r="CB5" s="113" t="str">
        <f>IFERROR(_xlfn.XLOOKUP(CB$10,'OUTPATIENT RATE TABLE'!$E:$E,'OUTPATIENT RATE TABLE'!$G:$G),"NOT CONTRACTED")</f>
        <v>CONTRACT RATE</v>
      </c>
      <c r="CC5" s="113" t="str">
        <f>IFERROR(_xlfn.XLOOKUP(CC$10,'OUTPATIENT RATE TABLE'!$E:$E,'OUTPATIENT RATE TABLE'!$G:$G),"NOT CONTRACTED")</f>
        <v>CONTRACT RATE</v>
      </c>
      <c r="CD5" s="113" t="str">
        <f>IFERROR(_xlfn.XLOOKUP(CD$10,'OUTPATIENT RATE TABLE'!$E:$E,'OUTPATIENT RATE TABLE'!$G:$G),"NOT CONTRACTED")</f>
        <v>CONTRACT RATE</v>
      </c>
      <c r="CE5" s="113" t="str">
        <f>IFERROR(_xlfn.XLOOKUP(CE$10,'OUTPATIENT RATE TABLE'!$E:$E,'OUTPATIENT RATE TABLE'!$G:$G),"NOT CONTRACTED")</f>
        <v>NOT CONTRACTED</v>
      </c>
      <c r="CF5" s="113" t="str">
        <f>IFERROR(_xlfn.XLOOKUP(CF$10,'OUTPATIENT RATE TABLE'!$E:$E,'OUTPATIENT RATE TABLE'!$G:$G),"NOT CONTRACTED")</f>
        <v>NOT CONTRACTED</v>
      </c>
      <c r="CG5" s="113" t="str">
        <f>IFERROR(_xlfn.XLOOKUP(CG$10,'OUTPATIENT RATE TABLE'!$E:$E,'OUTPATIENT RATE TABLE'!$G:$G),"NOT CONTRACTED")</f>
        <v>NOT CONTRACTED</v>
      </c>
      <c r="CH5" s="113" t="str">
        <f>IFERROR(_xlfn.XLOOKUP(CH$10,'OUTPATIENT RATE TABLE'!$E:$E,'OUTPATIENT RATE TABLE'!$G:$G),"NOT CONTRACTED")</f>
        <v>NOT CONTRACTED</v>
      </c>
      <c r="CI5" s="113" t="str">
        <f>IFERROR(_xlfn.XLOOKUP(CI$10,'OUTPATIENT RATE TABLE'!$E:$E,'OUTPATIENT RATE TABLE'!$G:$G),"NOT CONTRACTED")</f>
        <v>NOT CONTRACTED</v>
      </c>
      <c r="CJ5" s="113" t="str">
        <f>IFERROR(_xlfn.XLOOKUP(CJ$10,'OUTPATIENT RATE TABLE'!$E:$E,'OUTPATIENT RATE TABLE'!$G:$G),"NOT CONTRACTED")</f>
        <v>100% MEDICARE APC 8010</v>
      </c>
      <c r="CK5" s="113" t="str">
        <f>IFERROR(_xlfn.XLOOKUP(CK$10,'OUTPATIENT RATE TABLE'!$E:$E,'OUTPATIENT RATE TABLE'!$G:$G),"NOT CONTRACTED")</f>
        <v>NOT CONTRACTED</v>
      </c>
      <c r="CL5" s="113" t="str">
        <f>IFERROR(_xlfn.XLOOKUP(CL$10,'OUTPATIENT RATE TABLE'!$E:$E,'OUTPATIENT RATE TABLE'!$G:$G),"NOT CONTRACTED")</f>
        <v>NOT CONTRACTED</v>
      </c>
      <c r="CM5" s="113" t="str">
        <f>IFERROR(_xlfn.XLOOKUP(CM$10,'OUTPATIENT RATE TABLE'!$E:$E,'OUTPATIENT RATE TABLE'!$G:$G),"NOT CONTRACTED")</f>
        <v>100% MEDICARE APC 8010</v>
      </c>
      <c r="CN5" s="113" t="str">
        <f>IFERROR(_xlfn.XLOOKUP(CN$10,'OUTPATIENT RATE TABLE'!$E:$E,'OUTPATIENT RATE TABLE'!$G:$G),"NOT CONTRACTED")</f>
        <v>NOT CONTRACTED</v>
      </c>
      <c r="CO5" s="113" t="str">
        <f>IFERROR(_xlfn.XLOOKUP(CO$10,'OUTPATIENT RATE TABLE'!$E:$E,'OUTPATIENT RATE TABLE'!$G:$G),"NOT CONTRACTED")</f>
        <v>CONTRACT RATE</v>
      </c>
      <c r="CP5" s="113" t="str">
        <f>IFERROR(_xlfn.XLOOKUP(CP$10,'OUTPATIENT RATE TABLE'!$E:$E,'OUTPATIENT RATE TABLE'!$G:$G),"NOT CONTRACTED")</f>
        <v>NOT CONTRACTED</v>
      </c>
      <c r="CQ5" s="113" t="str">
        <f>IFERROR(_xlfn.XLOOKUP(CQ$10,'OUTPATIENT RATE TABLE'!$E:$E,'OUTPATIENT RATE TABLE'!$G:$G),"NOT CONTRACTED")</f>
        <v>100% MEDICARE APC 8010</v>
      </c>
      <c r="CR5" s="113" t="str">
        <f>IFERROR(_xlfn.XLOOKUP(CR$10,'OUTPATIENT RATE TABLE'!$E:$E,'OUTPATIENT RATE TABLE'!$G:$G),"NOT CONTRACTED")</f>
        <v>NOT CONTRACTED</v>
      </c>
      <c r="CS5" s="113" t="str">
        <f>IFERROR(_xlfn.XLOOKUP(CS$10,'OUTPATIENT RATE TABLE'!$E:$E,'OUTPATIENT RATE TABLE'!$G:$G),"NOT CONTRACTED")</f>
        <v>CONTRACT RATE</v>
      </c>
      <c r="CT5" s="113" t="str">
        <f>IFERROR(_xlfn.XLOOKUP(CT$10,'OUTPATIENT RATE TABLE'!$E:$E,'OUTPATIENT RATE TABLE'!$G:$G),"NOT CONTRACTED")</f>
        <v>90% MEDICARE APC 8010</v>
      </c>
      <c r="CU5" s="113" t="str">
        <f>IFERROR(_xlfn.XLOOKUP(CU$10,'OUTPATIENT RATE TABLE'!$E:$E,'OUTPATIENT RATE TABLE'!$G:$G),"NOT CONTRACTED")</f>
        <v>90% MEDICARE APC 8010</v>
      </c>
      <c r="CV5" s="113" t="str">
        <f>IFERROR(_xlfn.XLOOKUP(CV$10,'OUTPATIENT RATE TABLE'!$E:$E,'OUTPATIENT RATE TABLE'!$G:$G),"NOT CONTRACTED")</f>
        <v>CONTRACT RATE</v>
      </c>
      <c r="CW5" s="113" t="str">
        <f>IFERROR(_xlfn.XLOOKUP(CW$10,'OUTPATIENT RATE TABLE'!$E:$E,'OUTPATIENT RATE TABLE'!$G:$G),"NOT CONTRACTED")</f>
        <v>NOT CONTRACTED</v>
      </c>
      <c r="CX5" s="113" t="str">
        <f>IFERROR(_xlfn.XLOOKUP(CX$10,'OUTPATIENT RATE TABLE'!$E:$E,'OUTPATIENT RATE TABLE'!$G:$G),"NOT CONTRACTED")</f>
        <v>NOT CONTRACTED</v>
      </c>
      <c r="CY5" s="113" t="str">
        <f>IFERROR(_xlfn.XLOOKUP(CY$10,'OUTPATIENT RATE TABLE'!$E:$E,'OUTPATIENT RATE TABLE'!$G:$G),"NOT CONTRACTED")</f>
        <v>NOT CONTRACTED</v>
      </c>
      <c r="CZ5" s="113" t="str">
        <f>IFERROR(_xlfn.XLOOKUP(CZ$10,'OUTPATIENT RATE TABLE'!$E:$E,'OUTPATIENT RATE TABLE'!$G:$G),"NOT CONTRACTED")</f>
        <v>NOT CONTRACTED</v>
      </c>
      <c r="DA5" s="113" t="str">
        <f>IFERROR(_xlfn.XLOOKUP(DA$10,'OUTPATIENT RATE TABLE'!$E:$E,'OUTPATIENT RATE TABLE'!$G:$G),"NOT CONTRACTED")</f>
        <v>NOT CONTRACTED</v>
      </c>
      <c r="DB5" s="113" t="str">
        <f>IFERROR(_xlfn.XLOOKUP(DB$10,'OUTPATIENT RATE TABLE'!$E:$E,'OUTPATIENT RATE TABLE'!$G:$G),"NOT CONTRACTED")</f>
        <v>100% MEDICARE APC 8010</v>
      </c>
      <c r="DC5" s="113" t="str">
        <f>IFERROR(_xlfn.XLOOKUP(DC$10,'OUTPATIENT RATE TABLE'!$E:$E,'OUTPATIENT RATE TABLE'!$G:$G),"NOT CONTRACTED")</f>
        <v>NOT CONTRACTED</v>
      </c>
      <c r="DD5" s="113" t="str">
        <f>IFERROR(_xlfn.XLOOKUP(DD$10,'OUTPATIENT RATE TABLE'!$E:$E,'OUTPATIENT RATE TABLE'!$G:$G),"NOT CONTRACTED")</f>
        <v>CONTRACT RATE</v>
      </c>
    </row>
    <row r="6" spans="2:108" ht="30.75" customHeight="1" x14ac:dyDescent="0.25">
      <c r="B6" s="148"/>
      <c r="C6" s="138"/>
      <c r="D6" s="138"/>
      <c r="E6" s="152"/>
      <c r="F6" s="152"/>
      <c r="G6" s="152"/>
      <c r="H6" s="152"/>
      <c r="I6" s="104" t="s">
        <v>335</v>
      </c>
      <c r="J6" s="113" t="str">
        <f>IF(IFERROR(_xlfn.XLOOKUP(J$10,'OUTPATIENT RATE TABLE'!$E:$E,'OUTPATIENT RATE TABLE'!$I:$I),"NOT CONTRACTED")=0,"NOT CONTRACTED",IFERROR(_xlfn.XLOOKUP(J$10,'OUTPATIENT RATE TABLE'!$E:$E,'OUTPATIENT RATE TABLE'!$I:$I),"NOT CONTRACTED"))</f>
        <v>NOT CONTRACTED</v>
      </c>
      <c r="K6" s="113">
        <f>IF(IFERROR(_xlfn.XLOOKUP(K$10,'OUTPATIENT RATE TABLE'!$E:$E,'OUTPATIENT RATE TABLE'!$I:$I),"NOT CONTRACTED")=0,"NOT CONTRACTED",IFERROR(_xlfn.XLOOKUP(K$10,'OUTPATIENT RATE TABLE'!$E:$E,'OUTPATIENT RATE TABLE'!$I:$I),"NOT CONTRACTED"))</f>
        <v>258</v>
      </c>
      <c r="L6" s="113">
        <f>IF(IFERROR(_xlfn.XLOOKUP(L$10,'OUTPATIENT RATE TABLE'!$E:$E,'OUTPATIENT RATE TABLE'!$I:$I),"NOT CONTRACTED")=0,"NOT CONTRACTED",IFERROR(_xlfn.XLOOKUP(L$10,'OUTPATIENT RATE TABLE'!$E:$E,'OUTPATIENT RATE TABLE'!$I:$I),"NOT CONTRACTED"))</f>
        <v>258</v>
      </c>
      <c r="M6" s="113" t="str">
        <f>IF(IFERROR(_xlfn.XLOOKUP(M$10,'OUTPATIENT RATE TABLE'!$E:$E,'OUTPATIENT RATE TABLE'!$I:$I),"NOT CONTRACTED")=0,"NOT CONTRACTED",IFERROR(_xlfn.XLOOKUP(M$10,'OUTPATIENT RATE TABLE'!$E:$E,'OUTPATIENT RATE TABLE'!$I:$I),"NOT CONTRACTED"))</f>
        <v>NOT CONTRACTED</v>
      </c>
      <c r="N6" s="113" t="str">
        <f>IF(IFERROR(_xlfn.XLOOKUP(N$10,'OUTPATIENT RATE TABLE'!$E:$E,'OUTPATIENT RATE TABLE'!$I:$I),"NOT CONTRACTED")=0,"NOT CONTRACTED",IFERROR(_xlfn.XLOOKUP(N$10,'OUTPATIENT RATE TABLE'!$E:$E,'OUTPATIENT RATE TABLE'!$I:$I),"NOT CONTRACTED"))</f>
        <v>NOT CONTRACTED</v>
      </c>
      <c r="O6" s="113" t="str">
        <f>IF(IFERROR(_xlfn.XLOOKUP(O$10,'OUTPATIENT RATE TABLE'!$E:$E,'OUTPATIENT RATE TABLE'!$I:$I),"NOT CONTRACTED")=0,"NOT CONTRACTED",IFERROR(_xlfn.XLOOKUP(O$10,'OUTPATIENT RATE TABLE'!$E:$E,'OUTPATIENT RATE TABLE'!$I:$I),"NOT CONTRACTED"))</f>
        <v>NOT CONTRACTED</v>
      </c>
      <c r="P6" s="113">
        <f>IF(IFERROR(_xlfn.XLOOKUP(P$10,'OUTPATIENT RATE TABLE'!$E:$E,'OUTPATIENT RATE TABLE'!$I:$I),"NOT CONTRACTED")=0,"NOT CONTRACTED",IFERROR(_xlfn.XLOOKUP(P$10,'OUTPATIENT RATE TABLE'!$E:$E,'OUTPATIENT RATE TABLE'!$I:$I),"NOT CONTRACTED"))</f>
        <v>201.62127823199998</v>
      </c>
      <c r="Q6" s="113" t="str">
        <f>IF(IFERROR(_xlfn.XLOOKUP(Q$10,'OUTPATIENT RATE TABLE'!$E:$E,'OUTPATIENT RATE TABLE'!$I:$I),"NOT CONTRACTED")=0,"NOT CONTRACTED",IFERROR(_xlfn.XLOOKUP(Q$10,'OUTPATIENT RATE TABLE'!$E:$E,'OUTPATIENT RATE TABLE'!$I:$I),"NOT CONTRACTED"))</f>
        <v>NOT CONTRACTED</v>
      </c>
      <c r="R6" s="113" t="str">
        <f>IF(IFERROR(_xlfn.XLOOKUP(R$10,'OUTPATIENT RATE TABLE'!$E:$E,'OUTPATIENT RATE TABLE'!$I:$I),"NOT CONTRACTED")=0,"NOT CONTRACTED",IFERROR(_xlfn.XLOOKUP(R$10,'OUTPATIENT RATE TABLE'!$E:$E,'OUTPATIENT RATE TABLE'!$I:$I),"NOT CONTRACTED"))</f>
        <v>NOT CONTRACTED</v>
      </c>
      <c r="S6" s="113" t="str">
        <f>IF(IFERROR(_xlfn.XLOOKUP(S$10,'OUTPATIENT RATE TABLE'!$E:$E,'OUTPATIENT RATE TABLE'!$I:$I),"NOT CONTRACTED")=0,"NOT CONTRACTED",IFERROR(_xlfn.XLOOKUP(S$10,'OUTPATIENT RATE TABLE'!$E:$E,'OUTPATIENT RATE TABLE'!$I:$I),"NOT CONTRACTED"))</f>
        <v>NOT CONTRACTED</v>
      </c>
      <c r="T6" s="113" t="str">
        <f>IF(IFERROR(_xlfn.XLOOKUP(T$10,'OUTPATIENT RATE TABLE'!$E:$E,'OUTPATIENT RATE TABLE'!$I:$I),"NOT CONTRACTED")=0,"NOT CONTRACTED",IFERROR(_xlfn.XLOOKUP(T$10,'OUTPATIENT RATE TABLE'!$E:$E,'OUTPATIENT RATE TABLE'!$I:$I),"NOT CONTRACTED"))</f>
        <v>NOT CONTRACTED</v>
      </c>
      <c r="U6" s="113">
        <f>IF(IFERROR(_xlfn.XLOOKUP(U$10,'OUTPATIENT RATE TABLE'!$E:$E,'OUTPATIENT RATE TABLE'!$I:$I),"NOT CONTRACTED")=0,"NOT CONTRACTED",IFERROR(_xlfn.XLOOKUP(U$10,'OUTPATIENT RATE TABLE'!$E:$E,'OUTPATIENT RATE TABLE'!$I:$I),"NOT CONTRACTED"))</f>
        <v>260</v>
      </c>
      <c r="V6" s="113">
        <f>IF(IFERROR(_xlfn.XLOOKUP(V$10,'OUTPATIENT RATE TABLE'!$E:$E,'OUTPATIENT RATE TABLE'!$I:$I),"NOT CONTRACTED")=0,"NOT CONTRACTED",IFERROR(_xlfn.XLOOKUP(V$10,'OUTPATIENT RATE TABLE'!$E:$E,'OUTPATIENT RATE TABLE'!$I:$I),"NOT CONTRACTED"))</f>
        <v>190</v>
      </c>
      <c r="W6" s="113" t="str">
        <f>IF(IFERROR(_xlfn.XLOOKUP(W$10,'OUTPATIENT RATE TABLE'!$E:$E,'OUTPATIENT RATE TABLE'!$I:$I),"NOT CONTRACTED")=0,"NOT CONTRACTED",IFERROR(_xlfn.XLOOKUP(W$10,'OUTPATIENT RATE TABLE'!$E:$E,'OUTPATIENT RATE TABLE'!$I:$I),"NOT CONTRACTED"))</f>
        <v>NOT CONTRACTED</v>
      </c>
      <c r="X6" s="113" t="str">
        <f>IF(IFERROR(_xlfn.XLOOKUP(X$10,'OUTPATIENT RATE TABLE'!$E:$E,'OUTPATIENT RATE TABLE'!$I:$I),"NOT CONTRACTED")=0,"NOT CONTRACTED",IFERROR(_xlfn.XLOOKUP(X$10,'OUTPATIENT RATE TABLE'!$E:$E,'OUTPATIENT RATE TABLE'!$I:$I),"NOT CONTRACTED"))</f>
        <v>NOT CONTRACTED</v>
      </c>
      <c r="Y6" s="113" t="str">
        <f>IF(IFERROR(_xlfn.XLOOKUP(Y$10,'OUTPATIENT RATE TABLE'!$E:$E,'OUTPATIENT RATE TABLE'!$I:$I),"NOT CONTRACTED")=0,"NOT CONTRACTED",IFERROR(_xlfn.XLOOKUP(Y$10,'OUTPATIENT RATE TABLE'!$E:$E,'OUTPATIENT RATE TABLE'!$I:$I),"NOT CONTRACTED"))</f>
        <v>NOT CONTRACTED</v>
      </c>
      <c r="Z6" s="113" t="str">
        <f>IF(IFERROR(_xlfn.XLOOKUP(Z$10,'OUTPATIENT RATE TABLE'!$E:$E,'OUTPATIENT RATE TABLE'!$I:$I),"NOT CONTRACTED")=0,"NOT CONTRACTED",IFERROR(_xlfn.XLOOKUP(Z$10,'OUTPATIENT RATE TABLE'!$E:$E,'OUTPATIENT RATE TABLE'!$I:$I),"NOT CONTRACTED"))</f>
        <v>NOT CONTRACTED</v>
      </c>
      <c r="AA6" s="113" t="str">
        <f>IF(IFERROR(_xlfn.XLOOKUP(AA$10,'OUTPATIENT RATE TABLE'!$E:$E,'OUTPATIENT RATE TABLE'!$I:$I),"NOT CONTRACTED")=0,"NOT CONTRACTED",IFERROR(_xlfn.XLOOKUP(AA$10,'OUTPATIENT RATE TABLE'!$E:$E,'OUTPATIENT RATE TABLE'!$I:$I),"NOT CONTRACTED"))</f>
        <v>NOT CONTRACTED</v>
      </c>
      <c r="AB6" s="113" t="str">
        <f>IF(IFERROR(_xlfn.XLOOKUP(AB$10,'OUTPATIENT RATE TABLE'!$E:$E,'OUTPATIENT RATE TABLE'!$I:$I),"NOT CONTRACTED")=0,"NOT CONTRACTED",IFERROR(_xlfn.XLOOKUP(AB$10,'OUTPATIENT RATE TABLE'!$E:$E,'OUTPATIENT RATE TABLE'!$I:$I),"NOT CONTRACTED"))</f>
        <v>NOT CONTRACTED</v>
      </c>
      <c r="AC6" s="113" t="str">
        <f>IF(IFERROR(_xlfn.XLOOKUP(AC$10,'OUTPATIENT RATE TABLE'!$E:$E,'OUTPATIENT RATE TABLE'!$I:$I),"NOT CONTRACTED")=0,"NOT CONTRACTED",IFERROR(_xlfn.XLOOKUP(AC$10,'OUTPATIENT RATE TABLE'!$E:$E,'OUTPATIENT RATE TABLE'!$I:$I),"NOT CONTRACTED"))</f>
        <v>NOT CONTRACTED</v>
      </c>
      <c r="AD6" s="113" t="str">
        <f>IF(IFERROR(_xlfn.XLOOKUP(AD$10,'OUTPATIENT RATE TABLE'!$E:$E,'OUTPATIENT RATE TABLE'!$I:$I),"NOT CONTRACTED")=0,"NOT CONTRACTED",IFERROR(_xlfn.XLOOKUP(AD$10,'OUTPATIENT RATE TABLE'!$E:$E,'OUTPATIENT RATE TABLE'!$I:$I),"NOT CONTRACTED"))</f>
        <v>NOT CONTRACTED</v>
      </c>
      <c r="AE6" s="113" t="str">
        <f>IF(IFERROR(_xlfn.XLOOKUP(AE$10,'OUTPATIENT RATE TABLE'!$E:$E,'OUTPATIENT RATE TABLE'!$I:$I),"NOT CONTRACTED")=0,"NOT CONTRACTED",IFERROR(_xlfn.XLOOKUP(AE$10,'OUTPATIENT RATE TABLE'!$E:$E,'OUTPATIENT RATE TABLE'!$I:$I),"NOT CONTRACTED"))</f>
        <v>NOT CONTRACTED</v>
      </c>
      <c r="AF6" s="113" t="str">
        <f>IF(IFERROR(_xlfn.XLOOKUP(AF$10,'OUTPATIENT RATE TABLE'!$E:$E,'OUTPATIENT RATE TABLE'!$I:$I),"NOT CONTRACTED")=0,"NOT CONTRACTED",IFERROR(_xlfn.XLOOKUP(AF$10,'OUTPATIENT RATE TABLE'!$E:$E,'OUTPATIENT RATE TABLE'!$I:$I),"NOT CONTRACTED"))</f>
        <v>NOT CONTRACTED</v>
      </c>
      <c r="AG6" s="113" t="str">
        <f>IF(IFERROR(_xlfn.XLOOKUP(AG$10,'OUTPATIENT RATE TABLE'!$E:$E,'OUTPATIENT RATE TABLE'!$I:$I),"NOT CONTRACTED")=0,"NOT CONTRACTED",IFERROR(_xlfn.XLOOKUP(AG$10,'OUTPATIENT RATE TABLE'!$E:$E,'OUTPATIENT RATE TABLE'!$I:$I),"NOT CONTRACTED"))</f>
        <v>NOT CONTRACTED</v>
      </c>
      <c r="AH6" s="113" t="str">
        <f>IF(IFERROR(_xlfn.XLOOKUP(AH$10,'OUTPATIENT RATE TABLE'!$E:$E,'OUTPATIENT RATE TABLE'!$I:$I),"NOT CONTRACTED")=0,"NOT CONTRACTED",IFERROR(_xlfn.XLOOKUP(AH$10,'OUTPATIENT RATE TABLE'!$E:$E,'OUTPATIENT RATE TABLE'!$I:$I),"NOT CONTRACTED"))</f>
        <v>NOT CONTRACTED</v>
      </c>
      <c r="AI6" s="113">
        <f>IF(IFERROR(_xlfn.XLOOKUP(AI$10,'OUTPATIENT RATE TABLE'!$E:$E,'OUTPATIENT RATE TABLE'!$I:$I),"NOT CONTRACTED")=0,"NOT CONTRACTED",IFERROR(_xlfn.XLOOKUP(AI$10,'OUTPATIENT RATE TABLE'!$E:$E,'OUTPATIENT RATE TABLE'!$I:$I),"NOT CONTRACTED"))</f>
        <v>222</v>
      </c>
      <c r="AJ6" s="113">
        <f>IF(IFERROR(_xlfn.XLOOKUP(AJ$10,'OUTPATIENT RATE TABLE'!$E:$E,'OUTPATIENT RATE TABLE'!$I:$I),"NOT CONTRACTED")=0,"NOT CONTRACTED",IFERROR(_xlfn.XLOOKUP(AJ$10,'OUTPATIENT RATE TABLE'!$E:$E,'OUTPATIENT RATE TABLE'!$I:$I),"NOT CONTRACTED"))</f>
        <v>201.62127823199998</v>
      </c>
      <c r="AK6" s="113" t="str">
        <f>IF(IFERROR(_xlfn.XLOOKUP(AK$10,'OUTPATIENT RATE TABLE'!$E:$E,'OUTPATIENT RATE TABLE'!$I:$I),"NOT CONTRACTED")=0,"NOT CONTRACTED",IFERROR(_xlfn.XLOOKUP(AK$10,'OUTPATIENT RATE TABLE'!$E:$E,'OUTPATIENT RATE TABLE'!$I:$I),"NOT CONTRACTED"))</f>
        <v>NOT CONTRACTED</v>
      </c>
      <c r="AL6" s="113" t="str">
        <f>IF(IFERROR(_xlfn.XLOOKUP(AL$10,'OUTPATIENT RATE TABLE'!$E:$E,'OUTPATIENT RATE TABLE'!$I:$I),"NOT CONTRACTED")=0,"NOT CONTRACTED",IFERROR(_xlfn.XLOOKUP(AL$10,'OUTPATIENT RATE TABLE'!$E:$E,'OUTPATIENT RATE TABLE'!$I:$I),"NOT CONTRACTED"))</f>
        <v>NOT CONTRACTED</v>
      </c>
      <c r="AM6" s="113" t="str">
        <f>IF(IFERROR(_xlfn.XLOOKUP(AM$10,'OUTPATIENT RATE TABLE'!$E:$E,'OUTPATIENT RATE TABLE'!$I:$I),"NOT CONTRACTED")=0,"NOT CONTRACTED",IFERROR(_xlfn.XLOOKUP(AM$10,'OUTPATIENT RATE TABLE'!$E:$E,'OUTPATIENT RATE TABLE'!$I:$I),"NOT CONTRACTED"))</f>
        <v>NOT CONTRACTED</v>
      </c>
      <c r="AN6" s="113" t="str">
        <f>IF(IFERROR(_xlfn.XLOOKUP(AN$10,'OUTPATIENT RATE TABLE'!$E:$E,'OUTPATIENT RATE TABLE'!$I:$I),"NOT CONTRACTED")=0,"NOT CONTRACTED",IFERROR(_xlfn.XLOOKUP(AN$10,'OUTPATIENT RATE TABLE'!$E:$E,'OUTPATIENT RATE TABLE'!$I:$I),"NOT CONTRACTED"))</f>
        <v>NOT CONTRACTED</v>
      </c>
      <c r="AO6" s="113" t="str">
        <f>IF(IFERROR(_xlfn.XLOOKUP(AO$10,'OUTPATIENT RATE TABLE'!$E:$E,'OUTPATIENT RATE TABLE'!$I:$I),"NOT CONTRACTED")=0,"NOT CONTRACTED",IFERROR(_xlfn.XLOOKUP(AO$10,'OUTPATIENT RATE TABLE'!$E:$E,'OUTPATIENT RATE TABLE'!$I:$I),"NOT CONTRACTED"))</f>
        <v>NOT CONTRACTED</v>
      </c>
      <c r="AP6" s="113" t="str">
        <f>IF(IFERROR(_xlfn.XLOOKUP(AP$10,'OUTPATIENT RATE TABLE'!$E:$E,'OUTPATIENT RATE TABLE'!$I:$I),"NOT CONTRACTED")=0,"NOT CONTRACTED",IFERROR(_xlfn.XLOOKUP(AP$10,'OUTPATIENT RATE TABLE'!$E:$E,'OUTPATIENT RATE TABLE'!$I:$I),"NOT CONTRACTED"))</f>
        <v>NOT CONTRACTED</v>
      </c>
      <c r="AQ6" s="113" t="str">
        <f>IF(IFERROR(_xlfn.XLOOKUP(AQ$10,'OUTPATIENT RATE TABLE'!$E:$E,'OUTPATIENT RATE TABLE'!$I:$I),"NOT CONTRACTED")=0,"NOT CONTRACTED",IFERROR(_xlfn.XLOOKUP(AQ$10,'OUTPATIENT RATE TABLE'!$E:$E,'OUTPATIENT RATE TABLE'!$I:$I),"NOT CONTRACTED"))</f>
        <v>NOT CONTRACTED</v>
      </c>
      <c r="AR6" s="113" t="str">
        <f>IF(IFERROR(_xlfn.XLOOKUP(AR$10,'OUTPATIENT RATE TABLE'!$E:$E,'OUTPATIENT RATE TABLE'!$I:$I),"NOT CONTRACTED")=0,"NOT CONTRACTED",IFERROR(_xlfn.XLOOKUP(AR$10,'OUTPATIENT RATE TABLE'!$E:$E,'OUTPATIENT RATE TABLE'!$I:$I),"NOT CONTRACTED"))</f>
        <v>NOT CONTRACTED</v>
      </c>
      <c r="AS6" s="113" t="str">
        <f>IF(IFERROR(_xlfn.XLOOKUP(AS$10,'OUTPATIENT RATE TABLE'!$E:$E,'OUTPATIENT RATE TABLE'!$I:$I),"NOT CONTRACTED")=0,"NOT CONTRACTED",IFERROR(_xlfn.XLOOKUP(AS$10,'OUTPATIENT RATE TABLE'!$E:$E,'OUTPATIENT RATE TABLE'!$I:$I),"NOT CONTRACTED"))</f>
        <v>NOT CONTRACTED</v>
      </c>
      <c r="AT6" s="113">
        <f>IF(IFERROR(_xlfn.XLOOKUP(AT$10,'OUTPATIENT RATE TABLE'!$E:$E,'OUTPATIENT RATE TABLE'!$I:$I),"NOT CONTRACTED")=0,"NOT CONTRACTED",IFERROR(_xlfn.XLOOKUP(AT$10,'OUTPATIENT RATE TABLE'!$E:$E,'OUTPATIENT RATE TABLE'!$I:$I),"NOT CONTRACTED"))</f>
        <v>240</v>
      </c>
      <c r="AU6" s="113">
        <f>IF(IFERROR(_xlfn.XLOOKUP(AU$10,'OUTPATIENT RATE TABLE'!$E:$E,'OUTPATIENT RATE TABLE'!$I:$I),"NOT CONTRACTED")=0,"NOT CONTRACTED",IFERROR(_xlfn.XLOOKUP(AU$10,'OUTPATIENT RATE TABLE'!$E:$E,'OUTPATIENT RATE TABLE'!$I:$I),"NOT CONTRACTED"))</f>
        <v>225</v>
      </c>
      <c r="AV6" s="113" t="str">
        <f>IF(IFERROR(_xlfn.XLOOKUP(AV$10,'OUTPATIENT RATE TABLE'!$E:$E,'OUTPATIENT RATE TABLE'!$I:$I),"NOT CONTRACTED")=0,"NOT CONTRACTED",IFERROR(_xlfn.XLOOKUP(AV$10,'OUTPATIENT RATE TABLE'!$E:$E,'OUTPATIENT RATE TABLE'!$I:$I),"NOT CONTRACTED"))</f>
        <v>NOT CONTRACTED</v>
      </c>
      <c r="AW6" s="113">
        <f>IF(IFERROR(_xlfn.XLOOKUP(AW$10,'OUTPATIENT RATE TABLE'!$E:$E,'OUTPATIENT RATE TABLE'!$I:$I),"NOT CONTRACTED")=0,"NOT CONTRACTED",IFERROR(_xlfn.XLOOKUP(AW$10,'OUTPATIENT RATE TABLE'!$E:$E,'OUTPATIENT RATE TABLE'!$I:$I),"NOT CONTRACTED"))</f>
        <v>400</v>
      </c>
      <c r="AX6" s="113">
        <f>IF(IFERROR(_xlfn.XLOOKUP(AX$10,'OUTPATIENT RATE TABLE'!$E:$E,'OUTPATIENT RATE TABLE'!$I:$I),"NOT CONTRACTED")=0,"NOT CONTRACTED",IFERROR(_xlfn.XLOOKUP(AX$10,'OUTPATIENT RATE TABLE'!$E:$E,'OUTPATIENT RATE TABLE'!$I:$I),"NOT CONTRACTED"))</f>
        <v>400</v>
      </c>
      <c r="AY6" s="113" t="str">
        <f>IF(IFERROR(_xlfn.XLOOKUP(AY$10,'OUTPATIENT RATE TABLE'!$E:$E,'OUTPATIENT RATE TABLE'!$I:$I),"NOT CONTRACTED")=0,"NOT CONTRACTED",IFERROR(_xlfn.XLOOKUP(AY$10,'OUTPATIENT RATE TABLE'!$E:$E,'OUTPATIENT RATE TABLE'!$I:$I),"NOT CONTRACTED"))</f>
        <v>NOT CONTRACTED</v>
      </c>
      <c r="AZ6" s="113" t="str">
        <f>IF(IFERROR(_xlfn.XLOOKUP(AZ$10,'OUTPATIENT RATE TABLE'!$E:$E,'OUTPATIENT RATE TABLE'!$I:$I),"NOT CONTRACTED")=0,"NOT CONTRACTED",IFERROR(_xlfn.XLOOKUP(AZ$10,'OUTPATIENT RATE TABLE'!$E:$E,'OUTPATIENT RATE TABLE'!$I:$I),"NOT CONTRACTED"))</f>
        <v>NOT CONTRACTED</v>
      </c>
      <c r="BA6" s="113" t="str">
        <f>IF(IFERROR(_xlfn.XLOOKUP(BA$10,'OUTPATIENT RATE TABLE'!$E:$E,'OUTPATIENT RATE TABLE'!$I:$I),"NOT CONTRACTED")=0,"NOT CONTRACTED",IFERROR(_xlfn.XLOOKUP(BA$10,'OUTPATIENT RATE TABLE'!$E:$E,'OUTPATIENT RATE TABLE'!$I:$I),"NOT CONTRACTED"))</f>
        <v>NOT CONTRACTED</v>
      </c>
      <c r="BB6" s="113">
        <f>IF(IFERROR(_xlfn.XLOOKUP(BB$10,'OUTPATIENT RATE TABLE'!$E:$E,'OUTPATIENT RATE TABLE'!$I:$I),"NOT CONTRACTED")=0,"NOT CONTRACTED",IFERROR(_xlfn.XLOOKUP(BB$10,'OUTPATIENT RATE TABLE'!$E:$E,'OUTPATIENT RATE TABLE'!$I:$I),"NOT CONTRACTED"))</f>
        <v>201.62127823199998</v>
      </c>
      <c r="BC6" s="113">
        <f>IF(IFERROR(_xlfn.XLOOKUP(BC$10,'OUTPATIENT RATE TABLE'!$E:$E,'OUTPATIENT RATE TABLE'!$I:$I),"NOT CONTRACTED")=0,"NOT CONTRACTED",IFERROR(_xlfn.XLOOKUP(BC$10,'OUTPATIENT RATE TABLE'!$E:$E,'OUTPATIENT RATE TABLE'!$I:$I),"NOT CONTRACTED"))</f>
        <v>300</v>
      </c>
      <c r="BD6" s="113" t="str">
        <f>IF(IFERROR(_xlfn.XLOOKUP(BD$10,'OUTPATIENT RATE TABLE'!$E:$E,'OUTPATIENT RATE TABLE'!$I:$I),"NOT CONTRACTED")=0,"NOT CONTRACTED",IFERROR(_xlfn.XLOOKUP(BD$10,'OUTPATIENT RATE TABLE'!$E:$E,'OUTPATIENT RATE TABLE'!$I:$I),"NOT CONTRACTED"))</f>
        <v>NOT CONTRACTED</v>
      </c>
      <c r="BE6" s="113" t="str">
        <f>IF(IFERROR(_xlfn.XLOOKUP(BE$10,'OUTPATIENT RATE TABLE'!$E:$E,'OUTPATIENT RATE TABLE'!$I:$I),"NOT CONTRACTED")=0,"NOT CONTRACTED",IFERROR(_xlfn.XLOOKUP(BE$10,'OUTPATIENT RATE TABLE'!$E:$E,'OUTPATIENT RATE TABLE'!$I:$I),"NOT CONTRACTED"))</f>
        <v>NOT CONTRACTED</v>
      </c>
      <c r="BF6" s="113">
        <f>IF(IFERROR(_xlfn.XLOOKUP(BF$10,'OUTPATIENT RATE TABLE'!$E:$E,'OUTPATIENT RATE TABLE'!$I:$I),"NOT CONTRACTED")=0,"NOT CONTRACTED",IFERROR(_xlfn.XLOOKUP(BF$10,'OUTPATIENT RATE TABLE'!$E:$E,'OUTPATIENT RATE TABLE'!$I:$I),"NOT CONTRACTED"))</f>
        <v>265</v>
      </c>
      <c r="BG6" s="113">
        <f>IF(IFERROR(_xlfn.XLOOKUP(BG$10,'OUTPATIENT RATE TABLE'!$E:$E,'OUTPATIENT RATE TABLE'!$I:$I),"NOT CONTRACTED")=0,"NOT CONTRACTED",IFERROR(_xlfn.XLOOKUP(BG$10,'OUTPATIENT RATE TABLE'!$E:$E,'OUTPATIENT RATE TABLE'!$I:$I),"NOT CONTRACTED"))</f>
        <v>290</v>
      </c>
      <c r="BH6" s="113">
        <f>IF(IFERROR(_xlfn.XLOOKUP(BH$10,'OUTPATIENT RATE TABLE'!$E:$E,'OUTPATIENT RATE TABLE'!$I:$I),"NOT CONTRACTED")=0,"NOT CONTRACTED",IFERROR(_xlfn.XLOOKUP(BH$10,'OUTPATIENT RATE TABLE'!$E:$E,'OUTPATIENT RATE TABLE'!$I:$I),"NOT CONTRACTED"))</f>
        <v>201.62127823199998</v>
      </c>
      <c r="BI6" s="113" t="str">
        <f>IF(IFERROR(_xlfn.XLOOKUP(BI$10,'OUTPATIENT RATE TABLE'!$E:$E,'OUTPATIENT RATE TABLE'!$I:$I),"NOT CONTRACTED")=0,"NOT CONTRACTED",IFERROR(_xlfn.XLOOKUP(BI$10,'OUTPATIENT RATE TABLE'!$E:$E,'OUTPATIENT RATE TABLE'!$I:$I),"NOT CONTRACTED"))</f>
        <v>NOT CONTRACTED</v>
      </c>
      <c r="BJ6" s="113" t="str">
        <f>IF(IFERROR(_xlfn.XLOOKUP(BJ$10,'OUTPATIENT RATE TABLE'!$E:$E,'OUTPATIENT RATE TABLE'!$I:$I),"NOT CONTRACTED")=0,"NOT CONTRACTED",IFERROR(_xlfn.XLOOKUP(BJ$10,'OUTPATIENT RATE TABLE'!$E:$E,'OUTPATIENT RATE TABLE'!$I:$I),"NOT CONTRACTED"))</f>
        <v>NOT CONTRACTED</v>
      </c>
      <c r="BK6" s="113">
        <f>IF(IFERROR(_xlfn.XLOOKUP(BK$10,'OUTPATIENT RATE TABLE'!$E:$E,'OUTPATIENT RATE TABLE'!$I:$I),"NOT CONTRACTED")=0,"NOT CONTRACTED",IFERROR(_xlfn.XLOOKUP(BK$10,'OUTPATIENT RATE TABLE'!$E:$E,'OUTPATIENT RATE TABLE'!$I:$I),"NOT CONTRACTED"))</f>
        <v>194</v>
      </c>
      <c r="BL6" s="113" t="str">
        <f>IF(IFERROR(_xlfn.XLOOKUP(BL$10,'OUTPATIENT RATE TABLE'!$E:$E,'OUTPATIENT RATE TABLE'!$I:$I),"NOT CONTRACTED")=0,"NOT CONTRACTED",IFERROR(_xlfn.XLOOKUP(BL$10,'OUTPATIENT RATE TABLE'!$E:$E,'OUTPATIENT RATE TABLE'!$I:$I),"NOT CONTRACTED"))</f>
        <v>NOT CONTRACTED</v>
      </c>
      <c r="BM6" s="113" t="str">
        <f>IF(IFERROR(_xlfn.XLOOKUP(BM$10,'OUTPATIENT RATE TABLE'!$E:$E,'OUTPATIENT RATE TABLE'!$I:$I),"NOT CONTRACTED")=0,"NOT CONTRACTED",IFERROR(_xlfn.XLOOKUP(BM$10,'OUTPATIENT RATE TABLE'!$E:$E,'OUTPATIENT RATE TABLE'!$I:$I),"NOT CONTRACTED"))</f>
        <v>NOT CONTRACTED</v>
      </c>
      <c r="BN6" s="113" t="str">
        <f>IF(IFERROR(_xlfn.XLOOKUP(BN$10,'OUTPATIENT RATE TABLE'!$E:$E,'OUTPATIENT RATE TABLE'!$I:$I),"NOT CONTRACTED")=0,"NOT CONTRACTED",IFERROR(_xlfn.XLOOKUP(BN$10,'OUTPATIENT RATE TABLE'!$E:$E,'OUTPATIENT RATE TABLE'!$I:$I),"NOT CONTRACTED"))</f>
        <v>NOT CONTRACTED</v>
      </c>
      <c r="BO6" s="113" t="str">
        <f>IF(IFERROR(_xlfn.XLOOKUP(BO$10,'OUTPATIENT RATE TABLE'!$E:$E,'OUTPATIENT RATE TABLE'!$I:$I),"NOT CONTRACTED")=0,"NOT CONTRACTED",IFERROR(_xlfn.XLOOKUP(BO$10,'OUTPATIENT RATE TABLE'!$E:$E,'OUTPATIENT RATE TABLE'!$I:$I),"NOT CONTRACTED"))</f>
        <v>NOT CONTRACTED</v>
      </c>
      <c r="BP6" s="113">
        <f>IF(IFERROR(_xlfn.XLOOKUP(BP$10,'OUTPATIENT RATE TABLE'!$E:$E,'OUTPATIENT RATE TABLE'!$I:$I),"NOT CONTRACTED")=0,"NOT CONTRACTED",IFERROR(_xlfn.XLOOKUP(BP$10,'OUTPATIENT RATE TABLE'!$E:$E,'OUTPATIENT RATE TABLE'!$I:$I),"NOT CONTRACTED"))</f>
        <v>201.62127823199998</v>
      </c>
      <c r="BQ6" s="113" t="str">
        <f>IF(IFERROR(_xlfn.XLOOKUP(BQ$10,'OUTPATIENT RATE TABLE'!$E:$E,'OUTPATIENT RATE TABLE'!$I:$I),"NOT CONTRACTED")=0,"NOT CONTRACTED",IFERROR(_xlfn.XLOOKUP(BQ$10,'OUTPATIENT RATE TABLE'!$E:$E,'OUTPATIENT RATE TABLE'!$I:$I),"NOT CONTRACTED"))</f>
        <v>NOT CONTRACTED</v>
      </c>
      <c r="BR6" s="113" t="str">
        <f>IF(IFERROR(_xlfn.XLOOKUP(BR$10,'OUTPATIENT RATE TABLE'!$E:$E,'OUTPATIENT RATE TABLE'!$I:$I),"NOT CONTRACTED")=0,"NOT CONTRACTED",IFERROR(_xlfn.XLOOKUP(BR$10,'OUTPATIENT RATE TABLE'!$E:$E,'OUTPATIENT RATE TABLE'!$I:$I),"NOT CONTRACTED"))</f>
        <v>NOT CONTRACTED</v>
      </c>
      <c r="BS6" s="113" t="str">
        <f>IF(IFERROR(_xlfn.XLOOKUP(BS$10,'OUTPATIENT RATE TABLE'!$E:$E,'OUTPATIENT RATE TABLE'!$I:$I),"NOT CONTRACTED")=0,"NOT CONTRACTED",IFERROR(_xlfn.XLOOKUP(BS$10,'OUTPATIENT RATE TABLE'!$E:$E,'OUTPATIENT RATE TABLE'!$I:$I),"NOT CONTRACTED"))</f>
        <v>NOT CONTRACTED</v>
      </c>
      <c r="BT6" s="113" t="str">
        <f>IF(IFERROR(_xlfn.XLOOKUP(BT$10,'OUTPATIENT RATE TABLE'!$E:$E,'OUTPATIENT RATE TABLE'!$I:$I),"NOT CONTRACTED")=0,"NOT CONTRACTED",IFERROR(_xlfn.XLOOKUP(BT$10,'OUTPATIENT RATE TABLE'!$E:$E,'OUTPATIENT RATE TABLE'!$I:$I),"NOT CONTRACTED"))</f>
        <v>NOT CONTRACTED</v>
      </c>
      <c r="BU6" s="113" t="str">
        <f>IF(IFERROR(_xlfn.XLOOKUP(BU$10,'OUTPATIENT RATE TABLE'!$E:$E,'OUTPATIENT RATE TABLE'!$I:$I),"NOT CONTRACTED")=0,"NOT CONTRACTED",IFERROR(_xlfn.XLOOKUP(BU$10,'OUTPATIENT RATE TABLE'!$E:$E,'OUTPATIENT RATE TABLE'!$I:$I),"NOT CONTRACTED"))</f>
        <v>NOT CONTRACTED</v>
      </c>
      <c r="BV6" s="113" t="str">
        <f>IF(IFERROR(_xlfn.XLOOKUP(BV$10,'OUTPATIENT RATE TABLE'!$E:$E,'OUTPATIENT RATE TABLE'!$I:$I),"NOT CONTRACTED")=0,"NOT CONTRACTED",IFERROR(_xlfn.XLOOKUP(BV$10,'OUTPATIENT RATE TABLE'!$E:$E,'OUTPATIENT RATE TABLE'!$I:$I),"NOT CONTRACTED"))</f>
        <v>NOT CONTRACTED</v>
      </c>
      <c r="BW6" s="113" t="str">
        <f>IF(IFERROR(_xlfn.XLOOKUP(BW$10,'OUTPATIENT RATE TABLE'!$E:$E,'OUTPATIENT RATE TABLE'!$I:$I),"NOT CONTRACTED")=0,"NOT CONTRACTED",IFERROR(_xlfn.XLOOKUP(BW$10,'OUTPATIENT RATE TABLE'!$E:$E,'OUTPATIENT RATE TABLE'!$I:$I),"NOT CONTRACTED"))</f>
        <v>NOT CONTRACTED</v>
      </c>
      <c r="BX6" s="113" t="str">
        <f>IF(IFERROR(_xlfn.XLOOKUP(BX$10,'OUTPATIENT RATE TABLE'!$E:$E,'OUTPATIENT RATE TABLE'!$I:$I),"NOT CONTRACTED")=0,"NOT CONTRACTED",IFERROR(_xlfn.XLOOKUP(BX$10,'OUTPATIENT RATE TABLE'!$E:$E,'OUTPATIENT RATE TABLE'!$I:$I),"NOT CONTRACTED"))</f>
        <v>NOT CONTRACTED</v>
      </c>
      <c r="BY6" s="113" t="str">
        <f>IF(IFERROR(_xlfn.XLOOKUP(BY$10,'OUTPATIENT RATE TABLE'!$E:$E,'OUTPATIENT RATE TABLE'!$I:$I),"NOT CONTRACTED")=0,"NOT CONTRACTED",IFERROR(_xlfn.XLOOKUP(BY$10,'OUTPATIENT RATE TABLE'!$E:$E,'OUTPATIENT RATE TABLE'!$I:$I),"NOT CONTRACTED"))</f>
        <v>NOT CONTRACTED</v>
      </c>
      <c r="BZ6" s="113">
        <f>IF(IFERROR(_xlfn.XLOOKUP(BZ$10,'OUTPATIENT RATE TABLE'!$E:$E,'OUTPATIENT RATE TABLE'!$I:$I),"NOT CONTRACTED")=0,"NOT CONTRACTED",IFERROR(_xlfn.XLOOKUP(BZ$10,'OUTPATIENT RATE TABLE'!$E:$E,'OUTPATIENT RATE TABLE'!$I:$I),"NOT CONTRACTED"))</f>
        <v>350</v>
      </c>
      <c r="CA6" s="113" t="str">
        <f>IF(IFERROR(_xlfn.XLOOKUP(CA$10,'OUTPATIENT RATE TABLE'!$E:$E,'OUTPATIENT RATE TABLE'!$I:$I),"NOT CONTRACTED")=0,"NOT CONTRACTED",IFERROR(_xlfn.XLOOKUP(CA$10,'OUTPATIENT RATE TABLE'!$E:$E,'OUTPATIENT RATE TABLE'!$I:$I),"NOT CONTRACTED"))</f>
        <v>NOT CONTRACTED</v>
      </c>
      <c r="CB6" s="113">
        <f>IF(IFERROR(_xlfn.XLOOKUP(CB$10,'OUTPATIENT RATE TABLE'!$E:$E,'OUTPATIENT RATE TABLE'!$I:$I),"NOT CONTRACTED")=0,"NOT CONTRACTED",IFERROR(_xlfn.XLOOKUP(CB$10,'OUTPATIENT RATE TABLE'!$E:$E,'OUTPATIENT RATE TABLE'!$I:$I),"NOT CONTRACTED"))</f>
        <v>205</v>
      </c>
      <c r="CC6" s="113">
        <f>IF(IFERROR(_xlfn.XLOOKUP(CC$10,'OUTPATIENT RATE TABLE'!$E:$E,'OUTPATIENT RATE TABLE'!$I:$I),"NOT CONTRACTED")=0,"NOT CONTRACTED",IFERROR(_xlfn.XLOOKUP(CC$10,'OUTPATIENT RATE TABLE'!$E:$E,'OUTPATIENT RATE TABLE'!$I:$I),"NOT CONTRACTED"))</f>
        <v>125</v>
      </c>
      <c r="CD6" s="113">
        <f>IF(IFERROR(_xlfn.XLOOKUP(CD$10,'OUTPATIENT RATE TABLE'!$E:$E,'OUTPATIENT RATE TABLE'!$I:$I),"NOT CONTRACTED")=0,"NOT CONTRACTED",IFERROR(_xlfn.XLOOKUP(CD$10,'OUTPATIENT RATE TABLE'!$E:$E,'OUTPATIENT RATE TABLE'!$I:$I),"NOT CONTRACTED"))</f>
        <v>190</v>
      </c>
      <c r="CE6" s="113" t="str">
        <f>IF(IFERROR(_xlfn.XLOOKUP(CE$10,'OUTPATIENT RATE TABLE'!$E:$E,'OUTPATIENT RATE TABLE'!$I:$I),"NOT CONTRACTED")=0,"NOT CONTRACTED",IFERROR(_xlfn.XLOOKUP(CE$10,'OUTPATIENT RATE TABLE'!$E:$E,'OUTPATIENT RATE TABLE'!$I:$I),"NOT CONTRACTED"))</f>
        <v>NOT CONTRACTED</v>
      </c>
      <c r="CF6" s="113" t="str">
        <f>IF(IFERROR(_xlfn.XLOOKUP(CF$10,'OUTPATIENT RATE TABLE'!$E:$E,'OUTPATIENT RATE TABLE'!$I:$I),"NOT CONTRACTED")=0,"NOT CONTRACTED",IFERROR(_xlfn.XLOOKUP(CF$10,'OUTPATIENT RATE TABLE'!$E:$E,'OUTPATIENT RATE TABLE'!$I:$I),"NOT CONTRACTED"))</f>
        <v>NOT CONTRACTED</v>
      </c>
      <c r="CG6" s="113" t="str">
        <f>IF(IFERROR(_xlfn.XLOOKUP(CG$10,'OUTPATIENT RATE TABLE'!$E:$E,'OUTPATIENT RATE TABLE'!$I:$I),"NOT CONTRACTED")=0,"NOT CONTRACTED",IFERROR(_xlfn.XLOOKUP(CG$10,'OUTPATIENT RATE TABLE'!$E:$E,'OUTPATIENT RATE TABLE'!$I:$I),"NOT CONTRACTED"))</f>
        <v>NOT CONTRACTED</v>
      </c>
      <c r="CH6" s="113" t="str">
        <f>IF(IFERROR(_xlfn.XLOOKUP(CH$10,'OUTPATIENT RATE TABLE'!$E:$E,'OUTPATIENT RATE TABLE'!$I:$I),"NOT CONTRACTED")=0,"NOT CONTRACTED",IFERROR(_xlfn.XLOOKUP(CH$10,'OUTPATIENT RATE TABLE'!$E:$E,'OUTPATIENT RATE TABLE'!$I:$I),"NOT CONTRACTED"))</f>
        <v>NOT CONTRACTED</v>
      </c>
      <c r="CI6" s="113" t="str">
        <f>IF(IFERROR(_xlfn.XLOOKUP(CI$10,'OUTPATIENT RATE TABLE'!$E:$E,'OUTPATIENT RATE TABLE'!$I:$I),"NOT CONTRACTED")=0,"NOT CONTRACTED",IFERROR(_xlfn.XLOOKUP(CI$10,'OUTPATIENT RATE TABLE'!$E:$E,'OUTPATIENT RATE TABLE'!$I:$I),"NOT CONTRACTED"))</f>
        <v>NOT CONTRACTED</v>
      </c>
      <c r="CJ6" s="113">
        <f>IF(IFERROR(_xlfn.XLOOKUP(CJ$10,'OUTPATIENT RATE TABLE'!$E:$E,'OUTPATIENT RATE TABLE'!$I:$I),"NOT CONTRACTED")=0,"NOT CONTRACTED",IFERROR(_xlfn.XLOOKUP(CJ$10,'OUTPATIENT RATE TABLE'!$E:$E,'OUTPATIENT RATE TABLE'!$I:$I),"NOT CONTRACTED"))</f>
        <v>201.62127823199998</v>
      </c>
      <c r="CK6" s="113" t="str">
        <f>IF(IFERROR(_xlfn.XLOOKUP(CK$10,'OUTPATIENT RATE TABLE'!$E:$E,'OUTPATIENT RATE TABLE'!$I:$I),"NOT CONTRACTED")=0,"NOT CONTRACTED",IFERROR(_xlfn.XLOOKUP(CK$10,'OUTPATIENT RATE TABLE'!$E:$E,'OUTPATIENT RATE TABLE'!$I:$I),"NOT CONTRACTED"))</f>
        <v>NOT CONTRACTED</v>
      </c>
      <c r="CL6" s="113" t="str">
        <f>IF(IFERROR(_xlfn.XLOOKUP(CL$10,'OUTPATIENT RATE TABLE'!$E:$E,'OUTPATIENT RATE TABLE'!$I:$I),"NOT CONTRACTED")=0,"NOT CONTRACTED",IFERROR(_xlfn.XLOOKUP(CL$10,'OUTPATIENT RATE TABLE'!$E:$E,'OUTPATIENT RATE TABLE'!$I:$I),"NOT CONTRACTED"))</f>
        <v>NOT CONTRACTED</v>
      </c>
      <c r="CM6" s="113">
        <f>IF(IFERROR(_xlfn.XLOOKUP(CM$10,'OUTPATIENT RATE TABLE'!$E:$E,'OUTPATIENT RATE TABLE'!$I:$I),"NOT CONTRACTED")=0,"NOT CONTRACTED",IFERROR(_xlfn.XLOOKUP(CM$10,'OUTPATIENT RATE TABLE'!$E:$E,'OUTPATIENT RATE TABLE'!$I:$I),"NOT CONTRACTED"))</f>
        <v>201.62127823199998</v>
      </c>
      <c r="CN6" s="113" t="str">
        <f>IF(IFERROR(_xlfn.XLOOKUP(CN$10,'OUTPATIENT RATE TABLE'!$E:$E,'OUTPATIENT RATE TABLE'!$I:$I),"NOT CONTRACTED")=0,"NOT CONTRACTED",IFERROR(_xlfn.XLOOKUP(CN$10,'OUTPATIENT RATE TABLE'!$E:$E,'OUTPATIENT RATE TABLE'!$I:$I),"NOT CONTRACTED"))</f>
        <v>NOT CONTRACTED</v>
      </c>
      <c r="CO6" s="113">
        <f>IF(IFERROR(_xlfn.XLOOKUP(CO$10,'OUTPATIENT RATE TABLE'!$E:$E,'OUTPATIENT RATE TABLE'!$I:$I),"NOT CONTRACTED")=0,"NOT CONTRACTED",IFERROR(_xlfn.XLOOKUP(CO$10,'OUTPATIENT RATE TABLE'!$E:$E,'OUTPATIENT RATE TABLE'!$I:$I),"NOT CONTRACTED"))</f>
        <v>180</v>
      </c>
      <c r="CP6" s="113" t="str">
        <f>IF(IFERROR(_xlfn.XLOOKUP(CP$10,'OUTPATIENT RATE TABLE'!$E:$E,'OUTPATIENT RATE TABLE'!$I:$I),"NOT CONTRACTED")=0,"NOT CONTRACTED",IFERROR(_xlfn.XLOOKUP(CP$10,'OUTPATIENT RATE TABLE'!$E:$E,'OUTPATIENT RATE TABLE'!$I:$I),"NOT CONTRACTED"))</f>
        <v>NOT CONTRACTED</v>
      </c>
      <c r="CQ6" s="113">
        <f>IF(IFERROR(_xlfn.XLOOKUP(CQ$10,'OUTPATIENT RATE TABLE'!$E:$E,'OUTPATIENT RATE TABLE'!$I:$I),"NOT CONTRACTED")=0,"NOT CONTRACTED",IFERROR(_xlfn.XLOOKUP(CQ$10,'OUTPATIENT RATE TABLE'!$E:$E,'OUTPATIENT RATE TABLE'!$I:$I),"NOT CONTRACTED"))</f>
        <v>201.62127823199998</v>
      </c>
      <c r="CR6" s="113" t="str">
        <f>IF(IFERROR(_xlfn.XLOOKUP(CR$10,'OUTPATIENT RATE TABLE'!$E:$E,'OUTPATIENT RATE TABLE'!$I:$I),"NOT CONTRACTED")=0,"NOT CONTRACTED",IFERROR(_xlfn.XLOOKUP(CR$10,'OUTPATIENT RATE TABLE'!$E:$E,'OUTPATIENT RATE TABLE'!$I:$I),"NOT CONTRACTED"))</f>
        <v>NOT CONTRACTED</v>
      </c>
      <c r="CS6" s="113" t="str">
        <f>IF(IFERROR(_xlfn.XLOOKUP(CS$10,'OUTPATIENT RATE TABLE'!$E:$E,'OUTPATIENT RATE TABLE'!$I:$I),"NOT CONTRACTED")=0,"NOT CONTRACTED",IFERROR(_xlfn.XLOOKUP(CS$10,'OUTPATIENT RATE TABLE'!$E:$E,'OUTPATIENT RATE TABLE'!$I:$I),"NOT CONTRACTED"))</f>
        <v>NOT CONTRACTED</v>
      </c>
      <c r="CT6" s="113">
        <f>IF(IFERROR(_xlfn.XLOOKUP(CT$10,'OUTPATIENT RATE TABLE'!$E:$E,'OUTPATIENT RATE TABLE'!$I:$I),"NOT CONTRACTED")=0,"NOT CONTRACTED",IFERROR(_xlfn.XLOOKUP(CT$10,'OUTPATIENT RATE TABLE'!$E:$E,'OUTPATIENT RATE TABLE'!$I:$I),"NOT CONTRACTED"))</f>
        <v>201.62127823199998</v>
      </c>
      <c r="CU6" s="113">
        <f>IF(IFERROR(_xlfn.XLOOKUP(CU$10,'OUTPATIENT RATE TABLE'!$E:$E,'OUTPATIENT RATE TABLE'!$I:$I),"NOT CONTRACTED")=0,"NOT CONTRACTED",IFERROR(_xlfn.XLOOKUP(CU$10,'OUTPATIENT RATE TABLE'!$E:$E,'OUTPATIENT RATE TABLE'!$I:$I),"NOT CONTRACTED"))</f>
        <v>201.62127823199998</v>
      </c>
      <c r="CV6" s="113">
        <f>IF(IFERROR(_xlfn.XLOOKUP(CV$10,'OUTPATIENT RATE TABLE'!$E:$E,'OUTPATIENT RATE TABLE'!$I:$I),"NOT CONTRACTED")=0,"NOT CONTRACTED",IFERROR(_xlfn.XLOOKUP(CV$10,'OUTPATIENT RATE TABLE'!$E:$E,'OUTPATIENT RATE TABLE'!$I:$I),"NOT CONTRACTED"))</f>
        <v>225</v>
      </c>
      <c r="CW6" s="113" t="str">
        <f>IF(IFERROR(_xlfn.XLOOKUP(CW$10,'OUTPATIENT RATE TABLE'!$E:$E,'OUTPATIENT RATE TABLE'!$I:$I),"NOT CONTRACTED")=0,"NOT CONTRACTED",IFERROR(_xlfn.XLOOKUP(CW$10,'OUTPATIENT RATE TABLE'!$E:$E,'OUTPATIENT RATE TABLE'!$I:$I),"NOT CONTRACTED"))</f>
        <v>NOT CONTRACTED</v>
      </c>
      <c r="CX6" s="113" t="str">
        <f>IF(IFERROR(_xlfn.XLOOKUP(CX$10,'OUTPATIENT RATE TABLE'!$E:$E,'OUTPATIENT RATE TABLE'!$I:$I),"NOT CONTRACTED")=0,"NOT CONTRACTED",IFERROR(_xlfn.XLOOKUP(CX$10,'OUTPATIENT RATE TABLE'!$E:$E,'OUTPATIENT RATE TABLE'!$I:$I),"NOT CONTRACTED"))</f>
        <v>NOT CONTRACTED</v>
      </c>
      <c r="CY6" s="113" t="str">
        <f>IF(IFERROR(_xlfn.XLOOKUP(CY$10,'OUTPATIENT RATE TABLE'!$E:$E,'OUTPATIENT RATE TABLE'!$I:$I),"NOT CONTRACTED")=0,"NOT CONTRACTED",IFERROR(_xlfn.XLOOKUP(CY$10,'OUTPATIENT RATE TABLE'!$E:$E,'OUTPATIENT RATE TABLE'!$I:$I),"NOT CONTRACTED"))</f>
        <v>NOT CONTRACTED</v>
      </c>
      <c r="CZ6" s="113" t="str">
        <f>IF(IFERROR(_xlfn.XLOOKUP(CZ$10,'OUTPATIENT RATE TABLE'!$E:$E,'OUTPATIENT RATE TABLE'!$I:$I),"NOT CONTRACTED")=0,"NOT CONTRACTED",IFERROR(_xlfn.XLOOKUP(CZ$10,'OUTPATIENT RATE TABLE'!$E:$E,'OUTPATIENT RATE TABLE'!$I:$I),"NOT CONTRACTED"))</f>
        <v>NOT CONTRACTED</v>
      </c>
      <c r="DA6" s="113" t="str">
        <f>IF(IFERROR(_xlfn.XLOOKUP(DA$10,'OUTPATIENT RATE TABLE'!$E:$E,'OUTPATIENT RATE TABLE'!$I:$I),"NOT CONTRACTED")=0,"NOT CONTRACTED",IFERROR(_xlfn.XLOOKUP(DA$10,'OUTPATIENT RATE TABLE'!$E:$E,'OUTPATIENT RATE TABLE'!$I:$I),"NOT CONTRACTED"))</f>
        <v>NOT CONTRACTED</v>
      </c>
      <c r="DB6" s="113">
        <f>IF(IFERROR(_xlfn.XLOOKUP(DB$10,'OUTPATIENT RATE TABLE'!$E:$E,'OUTPATIENT RATE TABLE'!$I:$I),"NOT CONTRACTED")=0,"NOT CONTRACTED",IFERROR(_xlfn.XLOOKUP(DB$10,'OUTPATIENT RATE TABLE'!$E:$E,'OUTPATIENT RATE TABLE'!$I:$I),"NOT CONTRACTED"))</f>
        <v>201.62127823199998</v>
      </c>
      <c r="DC6" s="113" t="str">
        <f>IF(IFERROR(_xlfn.XLOOKUP(DC$10,'OUTPATIENT RATE TABLE'!$E:$E,'OUTPATIENT RATE TABLE'!$I:$I),"NOT CONTRACTED")=0,"NOT CONTRACTED",IFERROR(_xlfn.XLOOKUP(DC$10,'OUTPATIENT RATE TABLE'!$E:$E,'OUTPATIENT RATE TABLE'!$I:$I),"NOT CONTRACTED"))</f>
        <v>NOT CONTRACTED</v>
      </c>
      <c r="DD6" s="113">
        <f>IF(IFERROR(_xlfn.XLOOKUP(DD$10,'OUTPATIENT RATE TABLE'!$E:$E,'OUTPATIENT RATE TABLE'!$I:$I),"NOT CONTRACTED")=0,"NOT CONTRACTED",IFERROR(_xlfn.XLOOKUP(DD$10,'OUTPATIENT RATE TABLE'!$E:$E,'OUTPATIENT RATE TABLE'!$I:$I),"NOT CONTRACTED"))</f>
        <v>275</v>
      </c>
    </row>
    <row r="7" spans="2:108" x14ac:dyDescent="0.25">
      <c r="F7" s="109"/>
    </row>
    <row r="10" spans="2:108" ht="75" hidden="1" outlineLevel="1" x14ac:dyDescent="0.25">
      <c r="B10" t="str">
        <f>_xlfn.XLOOKUP(B2,'LOCATION LOOKUP TABLE'!B:B,'LOCATION LOOKUP TABLE'!C:C)</f>
        <v>550</v>
      </c>
      <c r="J10" s="58" t="str">
        <f>CONCATENATE($B$11,J1)</f>
        <v>AMARILLOADVANCED HEALTH SYSTEMS</v>
      </c>
      <c r="K10" s="58" t="str">
        <f t="shared" ref="K10:BH10" si="0">CONCATENATE($B$11,K1)</f>
        <v>AMARILLOAETNA (COMMERCIAL)</v>
      </c>
      <c r="L10" s="58" t="str">
        <f t="shared" si="0"/>
        <v>AMARILLOAETNA (MEDICARE ADVANTAGE)</v>
      </c>
      <c r="M10" s="58" t="str">
        <f t="shared" si="0"/>
        <v>AMARILLOAETNA BETTER HEALTH (MEDICAID)</v>
      </c>
      <c r="N10" s="58" t="str">
        <f t="shared" si="0"/>
        <v>AMARILLOAMERICAN HEALTH ADVANTAGE (MEDICARE ADVANTAGE)</v>
      </c>
      <c r="O10" s="58" t="str">
        <f t="shared" si="0"/>
        <v>AMARILLOAMERIGROUP LA HEALTHY BLUE (MEDICAID)</v>
      </c>
      <c r="P10" s="58" t="str">
        <f t="shared" si="0"/>
        <v>AMARILLOAMERIGROUP TX (MEDICARE ADVANTAGE)</v>
      </c>
      <c r="Q10" s="58" t="str">
        <f t="shared" si="0"/>
        <v>AMARILLOAMERIGROUP TX HEALTHY BLUE (MEDICAID)</v>
      </c>
      <c r="R10" s="58" t="str">
        <f t="shared" si="0"/>
        <v>AMARILLOAMERIHEALTH CARITAS (MEDICAID)</v>
      </c>
      <c r="S10" s="58" t="str">
        <f t="shared" si="0"/>
        <v>AMARILLOBCBS LOUISIANA (COMMERCIAL)</v>
      </c>
      <c r="T10" s="58" t="str">
        <f t="shared" si="0"/>
        <v>AMARILLOBCBS MISSISSIPPI (COMMERCIAL)</v>
      </c>
      <c r="U10" s="58" t="str">
        <f t="shared" si="0"/>
        <v>AMARILLOBCBS TEXAS (COMMERCIAL)</v>
      </c>
      <c r="V10" s="58" t="str">
        <f t="shared" si="0"/>
        <v>AMARILLOBCBS TX BLUE ESSENTIALS/BLUE PREMIER/BLUE HIGH PERFORMANCE HMO (COMMERCIAL)</v>
      </c>
      <c r="W10" s="58" t="str">
        <f t="shared" si="0"/>
        <v>AMARILLOBEACON HEALTH OPTIONS (COMMERCIAL)</v>
      </c>
      <c r="X10" s="58" t="str">
        <f t="shared" si="0"/>
        <v>AMARILLOBEACON HEALTH STRATEGIES (COMMERCIAL)</v>
      </c>
      <c r="Y10" s="58" t="str">
        <f t="shared" si="0"/>
        <v>AMARILLOBEACON HEALTH STRATEGIES (MEDICAID)</v>
      </c>
      <c r="Z10" s="58" t="str">
        <f t="shared" si="0"/>
        <v>AMARILLOBETTY HARDWICK MHMR (MEDICAID)</v>
      </c>
      <c r="AA10" s="58" t="str">
        <f t="shared" si="0"/>
        <v>AMARILLOBRAZOS VALLEY MHMR (MEDICAID)</v>
      </c>
      <c r="AB10" s="58" t="str">
        <f t="shared" si="0"/>
        <v>AMARILLOCENTER FOR LIFE SERVICES MHMR (MEDICAID)</v>
      </c>
      <c r="AC10" s="58" t="str">
        <f t="shared" si="0"/>
        <v>AMARILLOCENTRAL COUNTIES MHMR (MEDICAID)</v>
      </c>
      <c r="AD10" s="58" t="str">
        <f t="shared" si="0"/>
        <v>AMARILLOCENTRAL PLAINS MHMR (MEDICAID)</v>
      </c>
      <c r="AE10" s="58" t="str">
        <f t="shared" si="0"/>
        <v>AMARILLOCHRISTUS HEALTH (COMMERCIAL)</v>
      </c>
      <c r="AF10" s="58" t="str">
        <f t="shared" si="0"/>
        <v>AMARILLOCHRISTUS HEALTH (MEDICARE ADVANTAGE)</v>
      </c>
      <c r="AG10" s="58" t="str">
        <f t="shared" si="0"/>
        <v>AMARILLOCHRISTUS SPOHN HEALTH SYSTEM CORP - INDIGENT (COMMERCIAL)</v>
      </c>
      <c r="AH10" s="58" t="str">
        <f t="shared" si="0"/>
        <v>AMARILLOCHRISTUS SPOHN HEALTH SYSTEM CORP - NUECES AID PROGRAM (COMMERCIAL)</v>
      </c>
      <c r="AI10" s="58" t="str">
        <f t="shared" si="0"/>
        <v>AMARILLOCIGNA (COMMERCIAL)</v>
      </c>
      <c r="AJ10" s="58" t="str">
        <f t="shared" si="0"/>
        <v>AMARILLOCIGNA HEALTHSPRING (MEDICARE ADVANTAGE)</v>
      </c>
      <c r="AK10" s="58" t="str">
        <f t="shared" si="0"/>
        <v>AMARILLOCOASTAL PLAINS COMMUNITY CENTER (MHMR) (MEDICAID)</v>
      </c>
      <c r="AL10" s="58" t="str">
        <f t="shared" si="0"/>
        <v>AMARILLOCOMMUNITY CARE (MEDICARE ADVANTAGE)</v>
      </c>
      <c r="AM10" s="58" t="str">
        <f t="shared" si="0"/>
        <v>AMARILLOCOMMUNITY HEALTH CHOICE - LOI ONLY (MEDICAID)</v>
      </c>
      <c r="AN10" s="58" t="str">
        <f t="shared" si="0"/>
        <v>AMARILLOCOMMUNITY HEALTH CHOICE (COMMERCIAL)</v>
      </c>
      <c r="AO10" s="58" t="str">
        <f t="shared" si="0"/>
        <v>AMARILLOCOMMUNITY HEALTH CHOICE (MEDICAID)</v>
      </c>
      <c r="AP10" s="58" t="str">
        <f t="shared" si="0"/>
        <v>AMARILLOCOMMUNITY HEALTH CHOICE (MEDICARE ADVANTAGE)</v>
      </c>
      <c r="AQ10" s="58" t="str">
        <f t="shared" si="0"/>
        <v>AMARILLOCOVENANT MEDICAL CENTER (INDIGENT AGREEMENT) (COMMERCIAL)</v>
      </c>
      <c r="AR10" s="58" t="str">
        <f t="shared" si="0"/>
        <v>AMARILLODIGNITY CARE (MEDICARE ADVANTAGE)</v>
      </c>
      <c r="AS10" s="58" t="str">
        <f t="shared" si="0"/>
        <v>AMARILLODRISCOLL HEALTH PLAN (MEDICAID)</v>
      </c>
      <c r="AT10" s="58" t="str">
        <f t="shared" si="0"/>
        <v>AMARILLOFIRST CARE (COMMERCIAL)</v>
      </c>
      <c r="AU10" s="58" t="str">
        <f t="shared" si="0"/>
        <v>AMARILLOFIRST CARE (MEDICAID)</v>
      </c>
      <c r="AV10" s="58" t="str">
        <f t="shared" si="0"/>
        <v>AMARILLOFIRST CHOICE HEALTH (COMMERCIAL)</v>
      </c>
      <c r="AW10" s="58" t="str">
        <f t="shared" si="0"/>
        <v>AMARILLOFRIDAY HEALTH PLANS (COMMERCIAL)</v>
      </c>
      <c r="AX10" s="58" t="str">
        <f t="shared" si="0"/>
        <v>AMARILLOFRIDAY HEALTH PLANS (MEDICARE ADVANTAGE)</v>
      </c>
      <c r="AY10" s="58" t="str">
        <f t="shared" si="0"/>
        <v>AMARILLOGALAXY HEALTH NETWORK (COMMERCIAL)</v>
      </c>
      <c r="AZ10" s="58" t="str">
        <f t="shared" si="0"/>
        <v>AMARILLOGILSBAR 360 ALLIANCE (COMMERCIAL</v>
      </c>
      <c r="BA10" s="58" t="str">
        <f t="shared" si="0"/>
        <v>AMARILLOHARRISON COUNTY (COMMERCIAL)</v>
      </c>
      <c r="BB10" s="58" t="str">
        <f t="shared" si="0"/>
        <v>AMARILLOHAWAIIAN MAINLAND (MEDICARE ADVANTAGE)</v>
      </c>
      <c r="BC10" s="58" t="str">
        <f t="shared" si="0"/>
        <v>AMARILLOHEALTHCARE HIGHWAYS (COMMERCIAL)</v>
      </c>
      <c r="BD10" s="58" t="str">
        <f t="shared" si="0"/>
        <v>AMARILLOHEALTHY BLUE (MEDICAID)</v>
      </c>
      <c r="BE10" s="58" t="str">
        <f t="shared" si="0"/>
        <v>AMARILLOHEART OF TX MHMR (MEDICAID)</v>
      </c>
      <c r="BF10" s="58" t="str">
        <f t="shared" si="0"/>
        <v>AMARILLOHUMANA (COMMERCIAL)</v>
      </c>
      <c r="BG10" s="58" t="str">
        <f t="shared" si="0"/>
        <v>AMARILLOHUMANA (MEDICARE ADVANTAGE)</v>
      </c>
      <c r="BH10" s="58" t="str">
        <f t="shared" si="0"/>
        <v>AMARILLOICE (IMMIGRATION AND CUSTOMS ENFORCEMENT) (COMMERCIAL)</v>
      </c>
      <c r="BI10" s="58" t="str">
        <f>CONCATENATE($B$11,BI1)</f>
        <v>AMARILLOLETOURNEAU UNIVERSITY</v>
      </c>
      <c r="BJ10" s="58" t="str">
        <f t="shared" ref="BJ10:DD10" si="1">CONCATENATE($B$11,BJ1)</f>
        <v>AMARILLOLOUISIANA HEALTHCARE CONNECTIONS (MEDICAID)</v>
      </c>
      <c r="BK10" s="58" t="str">
        <f t="shared" si="1"/>
        <v>AMARILLOMAGELLAN (COMMERCIAL</v>
      </c>
      <c r="BL10" s="58" t="str">
        <f t="shared" si="1"/>
        <v>AMARILLOMAGNOLIA HEALTH (COMMERCIAL)</v>
      </c>
      <c r="BM10" s="58" t="str">
        <f t="shared" si="1"/>
        <v>AMARILLOMAGNOLIA HEALTH (MEDICAID)</v>
      </c>
      <c r="BN10" s="58" t="str">
        <f t="shared" si="1"/>
        <v>AMARILLOMAGNOLIA HEALTH (MEDICARE ADVANTAGE)</v>
      </c>
      <c r="BO10" s="58" t="str">
        <f t="shared" si="1"/>
        <v>AMARILLOMEDICARE PART A</v>
      </c>
      <c r="BP10" s="58" t="str">
        <f t="shared" si="1"/>
        <v>AMARILLOMEDICARE PART B</v>
      </c>
      <c r="BQ10" s="58" t="str">
        <f t="shared" si="1"/>
        <v>AMARILLOMH NET (COMMERCIAL)</v>
      </c>
      <c r="BR10" s="58" t="str">
        <f t="shared" si="1"/>
        <v>AMARILLOMH NET (MEDICARE ADVANTAGE)</v>
      </c>
      <c r="BS10" s="58" t="str">
        <f t="shared" si="1"/>
        <v>AMARILLOMIDLAND MEMORIAL (MEDICAID)</v>
      </c>
      <c r="BT10" s="58" t="str">
        <f t="shared" si="1"/>
        <v>AMARILLOMOLINA HEALTHCARE (COMMERCIAL)</v>
      </c>
      <c r="BU10" s="58" t="str">
        <f t="shared" si="1"/>
        <v>AMARILLOMOLINA HEALTHCARE (MEDICAID)</v>
      </c>
      <c r="BV10" s="58" t="str">
        <f t="shared" si="1"/>
        <v>AMARILLOMOLINA HEALTHCARE (MEDICARE ADVANTAGE)</v>
      </c>
      <c r="BW10" s="58" t="str">
        <f t="shared" si="1"/>
        <v>AMARILLOMULTIPLAN (COMMERCIAL)</v>
      </c>
      <c r="BX10" s="58" t="str">
        <f t="shared" si="1"/>
        <v>AMARILLONORTH TEXAS INDIGENT SERVICES (MEDICAID)</v>
      </c>
      <c r="BY10" s="58" t="str">
        <f t="shared" si="1"/>
        <v>AMARILLONUECES COUNTY MHMR (MEDICAID)</v>
      </c>
      <c r="BZ10" s="58" t="str">
        <f t="shared" si="1"/>
        <v>AMARILLOOCCUNET (COMMERCIAL)</v>
      </c>
      <c r="CA10" s="58" t="str">
        <f t="shared" si="1"/>
        <v>AMARILLOOCHSNER HEALTH PLAN (MEDICARE ADVANTAGE)</v>
      </c>
      <c r="CB10" s="58" t="str">
        <f t="shared" si="1"/>
        <v>AMARILLOOPTUM (COMMERCIAL)</v>
      </c>
      <c r="CC10" s="58" t="str">
        <f t="shared" si="1"/>
        <v>AMARILLOOPTUM (MEDICAID)</v>
      </c>
      <c r="CD10" s="58" t="str">
        <f t="shared" si="1"/>
        <v>AMARILLOOPTUM (MEDICARE ADVANTAGE)</v>
      </c>
      <c r="CE10" s="58" t="str">
        <f t="shared" si="1"/>
        <v>AMARILLOOPTUM VA CCN (MEDICARE ADVANTAGE)</v>
      </c>
      <c r="CF10" s="58" t="str">
        <f t="shared" si="1"/>
        <v>AMARILLOPACE (FMOL) (MEDICARE ADVANTAGE)</v>
      </c>
      <c r="CG10" s="58" t="str">
        <f t="shared" si="1"/>
        <v>AMARILLOPERMIACARE MHMR (MEDICAID)</v>
      </c>
      <c r="CH10" s="58" t="str">
        <f t="shared" si="1"/>
        <v>AMARILLOPRESBYTERIAN NETWORK NM (MEDICAID)</v>
      </c>
      <c r="CI10" s="58" t="str">
        <f t="shared" si="1"/>
        <v>AMARILLOPROVIDER NETWORK OF AMERICA (MEDICARE ADVANTAGE)</v>
      </c>
      <c r="CJ10" s="58" t="str">
        <f t="shared" si="1"/>
        <v>AMARILLOPROVIDER PARTNERS HEALTH PLAN (PPHP) (MEDICARE ADVANTAGE)</v>
      </c>
      <c r="CK10" s="58" t="str">
        <f t="shared" si="1"/>
        <v>AMARILLORIGHTCARE (COMMERCIAL)</v>
      </c>
      <c r="CL10" s="58" t="str">
        <f t="shared" si="1"/>
        <v>AMARILLORIGHTCARE (MEDICAID)</v>
      </c>
      <c r="CM10" s="58" t="str">
        <f t="shared" si="1"/>
        <v>AMARILLOSCOTT AND WHITE (MEDICARE ADVANTAGE)</v>
      </c>
      <c r="CN10" s="58" t="str">
        <f t="shared" si="1"/>
        <v>AMARILLOSTARCARE MHMR (MEDICAID)</v>
      </c>
      <c r="CO10" s="58" t="str">
        <f t="shared" si="1"/>
        <v>AMARILLOSUPERIOR (COMMERCIAL)</v>
      </c>
      <c r="CP10" s="58" t="str">
        <f t="shared" si="1"/>
        <v>AMARILLOSUPERIOR (MEDICAID)</v>
      </c>
      <c r="CQ10" s="58" t="str">
        <f t="shared" si="1"/>
        <v>AMARILLOSUPERIOR (MEDICARE ADVANTAGE)</v>
      </c>
      <c r="CR10" s="58" t="str">
        <f t="shared" si="1"/>
        <v>AMARILLOTEXAS INDEPENDENT HEALTH PLAN (MEDICARE ADVANTAGE)</v>
      </c>
      <c r="CS10" s="58" t="str">
        <f t="shared" si="1"/>
        <v>AMARILLOTEXAS PANHANDLE CENTERS MHMR (MEDICAID)</v>
      </c>
      <c r="CT10" s="58" t="str">
        <f t="shared" si="1"/>
        <v>AMARILLOTRICARE HUMANA (COMMERCIAL)</v>
      </c>
      <c r="CU10" s="58" t="str">
        <f t="shared" si="1"/>
        <v>AMARILLOTRICARE WEST (COMMERCIAL)</v>
      </c>
      <c r="CV10" s="58" t="str">
        <f t="shared" si="1"/>
        <v>AMARILLOTRIWEST HEALTHCARE ALLIANCE (VACCN) (MEDICARE ADVANTAGE)</v>
      </c>
      <c r="CW10" s="58" t="str">
        <f t="shared" si="1"/>
        <v>AMARILLOUNITED HEALTHCARE (MEDICAID)</v>
      </c>
      <c r="CX10" s="58" t="str">
        <f t="shared" si="1"/>
        <v>AMARILLOVANTAGE HEALTH PLAN (COMMERCIAL)</v>
      </c>
      <c r="CY10" s="58" t="str">
        <f t="shared" si="1"/>
        <v>AMARILLOVANTAGE HEALTH PLAN (MEDICARE ADVANTAGE)</v>
      </c>
      <c r="CZ10" s="58" t="str">
        <f t="shared" si="1"/>
        <v>AMARILLOVERITY (COMMERCIAL)</v>
      </c>
      <c r="DA10" s="58" t="str">
        <f t="shared" si="1"/>
        <v>AMARILLOVETERANS CARE AGREEMENT (COMMERCIAL)</v>
      </c>
      <c r="DB10" s="58" t="str">
        <f t="shared" si="1"/>
        <v>AMARILLOWELLCARE (MEDICARE ADVANTAGE)</v>
      </c>
      <c r="DC10" s="58" t="str">
        <f t="shared" si="1"/>
        <v>AMARILLOWEST TEXAS CENTERS MHMR (MEDICAID)</v>
      </c>
      <c r="DD10" s="58" t="str">
        <f t="shared" si="1"/>
        <v>AMARILLOZELLIS (COMMERCIAL)</v>
      </c>
    </row>
    <row r="11" spans="2:108" hidden="1" outlineLevel="1" x14ac:dyDescent="0.25">
      <c r="B11" t="str">
        <f>_xlfn.XLOOKUP(B2,'LOCATION LOOKUP TABLE'!B:B,'LOCATION LOOKUP TABLE'!D:D)</f>
        <v>AMARILLO</v>
      </c>
    </row>
    <row r="12" spans="2:108" collapsed="1" x14ac:dyDescent="0.25"/>
  </sheetData>
  <mergeCells count="13">
    <mergeCell ref="B2:B6"/>
    <mergeCell ref="C2:C3"/>
    <mergeCell ref="C5:C6"/>
    <mergeCell ref="H2:H3"/>
    <mergeCell ref="E5:E6"/>
    <mergeCell ref="F5:F6"/>
    <mergeCell ref="G5:G6"/>
    <mergeCell ref="H5:H6"/>
    <mergeCell ref="D2:D3"/>
    <mergeCell ref="D5:D6"/>
    <mergeCell ref="E2:E3"/>
    <mergeCell ref="F2:F3"/>
    <mergeCell ref="G2:G3"/>
  </mergeCells>
  <phoneticPr fontId="2"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953E7F-0FEE-4B2B-9A5C-7E23AC83C5C6}">
          <x14:formula1>
            <xm:f>'LOCATION LOOKUP TABLE'!$B$4:$B$24</xm:f>
          </x14:formula1>
          <xm:sqref>B2:B6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8665-416C-4D34-8940-561BC3295D9A}">
  <dimension ref="B2:G27"/>
  <sheetViews>
    <sheetView showGridLines="0" workbookViewId="0">
      <selection activeCell="H17" sqref="H17"/>
    </sheetView>
  </sheetViews>
  <sheetFormatPr defaultRowHeight="15" x14ac:dyDescent="0.25"/>
  <cols>
    <col min="3" max="3" width="20.85546875" bestFit="1" customWidth="1"/>
    <col min="4" max="4" width="10.5703125" bestFit="1" customWidth="1"/>
    <col min="5" max="7" width="9.28515625" bestFit="1" customWidth="1"/>
  </cols>
  <sheetData>
    <row r="2" spans="2:7" x14ac:dyDescent="0.25">
      <c r="C2" s="9" t="s">
        <v>323</v>
      </c>
      <c r="D2" s="93" t="s">
        <v>324</v>
      </c>
      <c r="E2" s="93" t="s">
        <v>325</v>
      </c>
    </row>
    <row r="3" spans="2:7" x14ac:dyDescent="0.25">
      <c r="B3" t="s">
        <v>149</v>
      </c>
      <c r="C3" s="9" t="s">
        <v>150</v>
      </c>
      <c r="D3" s="93">
        <v>760</v>
      </c>
      <c r="E3" s="93">
        <v>210</v>
      </c>
      <c r="F3" s="91"/>
      <c r="G3" s="91"/>
    </row>
    <row r="4" spans="2:7" x14ac:dyDescent="0.25">
      <c r="B4" t="s">
        <v>163</v>
      </c>
      <c r="C4" s="9" t="s">
        <v>48</v>
      </c>
      <c r="D4" s="93">
        <v>690</v>
      </c>
      <c r="E4" s="93">
        <v>210</v>
      </c>
      <c r="F4" s="91"/>
      <c r="G4" s="91"/>
    </row>
    <row r="5" spans="2:7" x14ac:dyDescent="0.25">
      <c r="B5" t="s">
        <v>164</v>
      </c>
      <c r="C5" s="9" t="s">
        <v>49</v>
      </c>
      <c r="D5" s="93">
        <v>720</v>
      </c>
      <c r="E5" s="93">
        <v>210</v>
      </c>
      <c r="F5" s="91"/>
      <c r="G5" s="91"/>
    </row>
    <row r="6" spans="2:7" x14ac:dyDescent="0.25">
      <c r="B6" t="s">
        <v>165</v>
      </c>
      <c r="C6" s="9" t="s">
        <v>50</v>
      </c>
      <c r="D6" s="93">
        <v>800</v>
      </c>
      <c r="E6" s="93">
        <v>210</v>
      </c>
      <c r="F6" s="91"/>
      <c r="G6" s="91"/>
    </row>
    <row r="7" spans="2:7" x14ac:dyDescent="0.25">
      <c r="B7" t="s">
        <v>166</v>
      </c>
      <c r="C7" s="9" t="s">
        <v>51</v>
      </c>
      <c r="D7" s="93">
        <v>890</v>
      </c>
      <c r="E7" s="93">
        <v>210</v>
      </c>
      <c r="F7" s="91"/>
      <c r="G7" s="91"/>
    </row>
    <row r="8" spans="2:7" x14ac:dyDescent="0.25">
      <c r="B8" t="s">
        <v>169</v>
      </c>
      <c r="C8" s="9" t="s">
        <v>52</v>
      </c>
      <c r="D8" s="93">
        <v>870</v>
      </c>
      <c r="E8" s="93">
        <v>210</v>
      </c>
      <c r="F8" s="91"/>
      <c r="G8" s="91"/>
    </row>
    <row r="9" spans="2:7" x14ac:dyDescent="0.25">
      <c r="B9" t="s">
        <v>155</v>
      </c>
      <c r="C9" s="9" t="s">
        <v>53</v>
      </c>
      <c r="D9" s="93">
        <v>760</v>
      </c>
      <c r="E9" s="93">
        <v>210</v>
      </c>
      <c r="F9" s="91"/>
      <c r="G9" s="91"/>
    </row>
    <row r="10" spans="2:7" x14ac:dyDescent="0.25">
      <c r="B10" t="s">
        <v>319</v>
      </c>
      <c r="C10" s="9" t="s">
        <v>326</v>
      </c>
      <c r="D10" s="93">
        <v>770</v>
      </c>
      <c r="E10" s="93">
        <v>210</v>
      </c>
      <c r="F10" s="91"/>
      <c r="G10" s="91"/>
    </row>
    <row r="11" spans="2:7" x14ac:dyDescent="0.25">
      <c r="B11" t="s">
        <v>170</v>
      </c>
      <c r="C11" s="9" t="s">
        <v>54</v>
      </c>
      <c r="D11" s="93">
        <v>750</v>
      </c>
      <c r="E11" s="93">
        <v>210</v>
      </c>
      <c r="F11" s="91"/>
      <c r="G11" s="91"/>
    </row>
    <row r="12" spans="2:7" x14ac:dyDescent="0.25">
      <c r="B12" t="s">
        <v>156</v>
      </c>
      <c r="C12" s="9" t="s">
        <v>55</v>
      </c>
      <c r="D12" s="93">
        <v>800</v>
      </c>
      <c r="E12" s="93">
        <v>210</v>
      </c>
      <c r="F12" s="91"/>
      <c r="G12" s="91"/>
    </row>
    <row r="13" spans="2:7" x14ac:dyDescent="0.25">
      <c r="B13" t="s">
        <v>167</v>
      </c>
      <c r="C13" s="9" t="s">
        <v>56</v>
      </c>
      <c r="D13" s="93">
        <v>880</v>
      </c>
      <c r="E13" s="93">
        <v>210</v>
      </c>
      <c r="F13" s="91"/>
      <c r="G13" s="91"/>
    </row>
    <row r="14" spans="2:7" x14ac:dyDescent="0.25">
      <c r="B14" s="102" t="s">
        <v>157</v>
      </c>
      <c r="C14" s="9" t="s">
        <v>57</v>
      </c>
      <c r="D14" s="93">
        <v>720</v>
      </c>
      <c r="E14" s="93">
        <v>210</v>
      </c>
      <c r="F14" s="91"/>
      <c r="G14" s="91"/>
    </row>
    <row r="15" spans="2:7" x14ac:dyDescent="0.25">
      <c r="B15" t="s">
        <v>168</v>
      </c>
      <c r="C15" s="9" t="s">
        <v>58</v>
      </c>
      <c r="D15" s="93">
        <v>770</v>
      </c>
      <c r="E15" s="93">
        <v>210</v>
      </c>
      <c r="F15" s="91"/>
      <c r="G15" s="91"/>
    </row>
    <row r="16" spans="2:7" x14ac:dyDescent="0.25">
      <c r="B16" t="s">
        <v>158</v>
      </c>
      <c r="C16" s="9" t="s">
        <v>159</v>
      </c>
      <c r="D16" s="93">
        <v>700</v>
      </c>
      <c r="E16" s="93">
        <v>210</v>
      </c>
      <c r="F16" s="91"/>
      <c r="G16" s="91"/>
    </row>
    <row r="17" spans="2:7" x14ac:dyDescent="0.25">
      <c r="B17" t="s">
        <v>320</v>
      </c>
      <c r="C17" s="9" t="s">
        <v>59</v>
      </c>
      <c r="D17" s="93">
        <v>780</v>
      </c>
      <c r="E17" s="93">
        <v>210</v>
      </c>
      <c r="F17" s="91"/>
      <c r="G17" s="91"/>
    </row>
    <row r="18" spans="2:7" x14ac:dyDescent="0.25">
      <c r="B18" t="s">
        <v>309</v>
      </c>
      <c r="C18" s="9" t="s">
        <v>261</v>
      </c>
      <c r="D18" s="93">
        <v>790</v>
      </c>
      <c r="E18" s="93">
        <v>210</v>
      </c>
      <c r="F18" s="91"/>
      <c r="G18" s="91"/>
    </row>
    <row r="19" spans="2:7" x14ac:dyDescent="0.25">
      <c r="B19" t="s">
        <v>160</v>
      </c>
      <c r="C19" s="9" t="s">
        <v>60</v>
      </c>
      <c r="D19" s="93">
        <v>780</v>
      </c>
      <c r="E19" s="93">
        <v>210</v>
      </c>
      <c r="F19" s="91"/>
      <c r="G19" s="91"/>
    </row>
    <row r="20" spans="2:7" x14ac:dyDescent="0.25">
      <c r="B20" t="s">
        <v>311</v>
      </c>
      <c r="C20" s="9" t="s">
        <v>312</v>
      </c>
      <c r="D20" s="93">
        <v>720</v>
      </c>
      <c r="E20" s="93">
        <v>210</v>
      </c>
      <c r="F20" s="91"/>
      <c r="G20" s="91"/>
    </row>
    <row r="21" spans="2:7" x14ac:dyDescent="0.25">
      <c r="B21" t="s">
        <v>161</v>
      </c>
      <c r="C21" s="9" t="s">
        <v>61</v>
      </c>
      <c r="D21" s="93">
        <v>780</v>
      </c>
      <c r="E21" s="93">
        <v>210</v>
      </c>
      <c r="F21" s="91"/>
      <c r="G21" s="91"/>
    </row>
    <row r="22" spans="2:7" x14ac:dyDescent="0.25">
      <c r="B22" t="s">
        <v>162</v>
      </c>
      <c r="C22" s="9" t="s">
        <v>62</v>
      </c>
      <c r="D22" s="93">
        <v>800</v>
      </c>
      <c r="E22" s="93">
        <v>210</v>
      </c>
      <c r="F22" s="91"/>
      <c r="G22" s="91"/>
    </row>
    <row r="23" spans="2:7" x14ac:dyDescent="0.25">
      <c r="B23" t="s">
        <v>321</v>
      </c>
      <c r="C23" s="9" t="s">
        <v>327</v>
      </c>
      <c r="D23" s="93">
        <v>720</v>
      </c>
      <c r="E23" s="93">
        <v>210</v>
      </c>
      <c r="F23" s="92"/>
      <c r="G23" s="92"/>
    </row>
    <row r="24" spans="2:7" x14ac:dyDescent="0.25">
      <c r="B24" t="s">
        <v>322</v>
      </c>
      <c r="C24" s="9" t="s">
        <v>328</v>
      </c>
      <c r="D24" s="93">
        <v>760</v>
      </c>
      <c r="E24" s="93">
        <v>210</v>
      </c>
    </row>
    <row r="25" spans="2:7" x14ac:dyDescent="0.25">
      <c r="B25" s="125" t="s">
        <v>83</v>
      </c>
      <c r="C25" s="9" t="s">
        <v>344</v>
      </c>
      <c r="D25" s="93">
        <v>760</v>
      </c>
      <c r="E25" s="93">
        <v>210</v>
      </c>
    </row>
    <row r="26" spans="2:7" x14ac:dyDescent="0.25">
      <c r="B26" s="125" t="s">
        <v>339</v>
      </c>
      <c r="C26" s="9" t="s">
        <v>348</v>
      </c>
      <c r="D26" s="93">
        <v>760</v>
      </c>
      <c r="E26" s="93">
        <v>210</v>
      </c>
    </row>
    <row r="27" spans="2:7" x14ac:dyDescent="0.25">
      <c r="B27" s="125" t="s">
        <v>340</v>
      </c>
      <c r="C27" s="9" t="s">
        <v>346</v>
      </c>
      <c r="D27" s="93">
        <v>760</v>
      </c>
      <c r="E27" s="93">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A7F9-03F4-4910-B91C-143436F6D1E8}">
  <sheetPr codeName="Sheet10"/>
  <dimension ref="B2:C21"/>
  <sheetViews>
    <sheetView workbookViewId="0">
      <selection activeCell="I24" sqref="I24"/>
    </sheetView>
  </sheetViews>
  <sheetFormatPr defaultRowHeight="15" x14ac:dyDescent="0.25"/>
  <cols>
    <col min="1" max="16384" width="9.140625" style="25"/>
  </cols>
  <sheetData>
    <row r="2" spans="2:3" x14ac:dyDescent="0.25">
      <c r="B2" s="65" t="s">
        <v>318</v>
      </c>
    </row>
    <row r="4" spans="2:3" x14ac:dyDescent="0.25">
      <c r="B4" s="63" t="s">
        <v>149</v>
      </c>
      <c r="C4" s="66">
        <v>230.79553133280004</v>
      </c>
    </row>
    <row r="5" spans="2:3" x14ac:dyDescent="0.25">
      <c r="B5" s="63" t="s">
        <v>163</v>
      </c>
      <c r="C5" s="66">
        <v>236.30723828160004</v>
      </c>
    </row>
    <row r="6" spans="2:3" x14ac:dyDescent="0.25">
      <c r="B6" s="63" t="s">
        <v>164</v>
      </c>
      <c r="C6" s="66">
        <v>235.33366041600001</v>
      </c>
    </row>
    <row r="7" spans="2:3" x14ac:dyDescent="0.25">
      <c r="B7" s="63" t="s">
        <v>165</v>
      </c>
      <c r="C7" s="66">
        <v>237.50065631040005</v>
      </c>
    </row>
    <row r="8" spans="2:3" x14ac:dyDescent="0.25">
      <c r="B8" s="63" t="s">
        <v>166</v>
      </c>
      <c r="C8" s="66">
        <v>247.34635504800002</v>
      </c>
    </row>
    <row r="9" spans="2:3" x14ac:dyDescent="0.25">
      <c r="B9" s="63" t="s">
        <v>155</v>
      </c>
      <c r="C9" s="66">
        <v>233.10385304640005</v>
      </c>
    </row>
    <row r="10" spans="2:3" x14ac:dyDescent="0.25">
      <c r="B10" s="63" t="s">
        <v>170</v>
      </c>
      <c r="C10" s="66">
        <v>229.30375879680005</v>
      </c>
    </row>
    <row r="11" spans="2:3" x14ac:dyDescent="0.25">
      <c r="B11" s="63" t="s">
        <v>156</v>
      </c>
      <c r="C11" s="66">
        <v>227.84339199840002</v>
      </c>
    </row>
    <row r="12" spans="2:3" x14ac:dyDescent="0.25">
      <c r="B12" s="90" t="s">
        <v>157</v>
      </c>
      <c r="C12" s="66">
        <v>231.37653747840005</v>
      </c>
    </row>
    <row r="13" spans="2:3" x14ac:dyDescent="0.25">
      <c r="B13" s="90" t="s">
        <v>158</v>
      </c>
      <c r="C13" s="66">
        <v>235.80474648000003</v>
      </c>
    </row>
    <row r="14" spans="2:3" x14ac:dyDescent="0.25">
      <c r="B14" s="63" t="s">
        <v>160</v>
      </c>
      <c r="C14" s="66">
        <v>225.95904774240003</v>
      </c>
    </row>
    <row r="15" spans="2:3" x14ac:dyDescent="0.25">
      <c r="B15" s="63" t="s">
        <v>311</v>
      </c>
      <c r="C15" s="66">
        <v>233.98321369920001</v>
      </c>
    </row>
    <row r="16" spans="2:3" x14ac:dyDescent="0.25">
      <c r="B16" s="63" t="s">
        <v>161</v>
      </c>
      <c r="C16" s="66">
        <v>238.45853130720002</v>
      </c>
    </row>
    <row r="17" spans="2:3" x14ac:dyDescent="0.25">
      <c r="B17" s="63" t="s">
        <v>162</v>
      </c>
      <c r="C17" s="66">
        <v>236.43286123200002</v>
      </c>
    </row>
    <row r="18" spans="2:3" x14ac:dyDescent="0.25">
      <c r="B18" s="63" t="s">
        <v>169</v>
      </c>
      <c r="C18" s="66">
        <v>259.72021566240005</v>
      </c>
    </row>
    <row r="19" spans="2:3" x14ac:dyDescent="0.25">
      <c r="B19" s="90" t="s">
        <v>167</v>
      </c>
      <c r="C19" s="66">
        <v>259.72021566240005</v>
      </c>
    </row>
    <row r="20" spans="2:3" x14ac:dyDescent="0.25">
      <c r="B20" s="63" t="s">
        <v>309</v>
      </c>
      <c r="C20" s="66">
        <v>236.99816450880004</v>
      </c>
    </row>
    <row r="21" spans="2:3" x14ac:dyDescent="0.25">
      <c r="B21" s="63" t="s">
        <v>168</v>
      </c>
      <c r="C21" s="66">
        <v>253.17211937280001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D257-CAA4-412C-AD30-7B40A58989D5}">
  <sheetPr codeName="Sheet11"/>
  <dimension ref="B3:D24"/>
  <sheetViews>
    <sheetView workbookViewId="0">
      <selection activeCell="H14" sqref="H14"/>
    </sheetView>
  </sheetViews>
  <sheetFormatPr defaultRowHeight="15" x14ac:dyDescent="0.25"/>
  <cols>
    <col min="1" max="1" width="9.140625" style="25"/>
    <col min="2" max="2" width="52.140625" style="25" customWidth="1"/>
    <col min="3" max="3" width="13" style="25" customWidth="1"/>
    <col min="4" max="4" width="18.85546875" style="25" customWidth="1"/>
    <col min="5" max="16384" width="9.140625" style="25"/>
  </cols>
  <sheetData>
    <row r="3" spans="2:4" x14ac:dyDescent="0.25">
      <c r="B3" s="9" t="s">
        <v>292</v>
      </c>
      <c r="C3" s="9" t="s">
        <v>293</v>
      </c>
      <c r="D3" s="9" t="s">
        <v>294</v>
      </c>
    </row>
    <row r="4" spans="2:4" x14ac:dyDescent="0.25">
      <c r="B4" s="9" t="s">
        <v>295</v>
      </c>
      <c r="C4" s="9" t="s">
        <v>149</v>
      </c>
      <c r="D4" s="9" t="s">
        <v>150</v>
      </c>
    </row>
    <row r="5" spans="2:4" x14ac:dyDescent="0.25">
      <c r="B5" s="9" t="s">
        <v>296</v>
      </c>
      <c r="C5" s="9" t="s">
        <v>155</v>
      </c>
      <c r="D5" s="9" t="s">
        <v>53</v>
      </c>
    </row>
    <row r="6" spans="2:4" x14ac:dyDescent="0.25">
      <c r="B6" s="9" t="s">
        <v>297</v>
      </c>
      <c r="C6" s="9" t="s">
        <v>156</v>
      </c>
      <c r="D6" s="9" t="s">
        <v>55</v>
      </c>
    </row>
    <row r="7" spans="2:4" x14ac:dyDescent="0.25">
      <c r="B7" s="9" t="s">
        <v>298</v>
      </c>
      <c r="C7" s="9" t="s">
        <v>157</v>
      </c>
      <c r="D7" s="9" t="s">
        <v>57</v>
      </c>
    </row>
    <row r="8" spans="2:4" x14ac:dyDescent="0.25">
      <c r="B8" s="9" t="s">
        <v>417</v>
      </c>
      <c r="C8" s="9" t="s">
        <v>158</v>
      </c>
      <c r="D8" s="9" t="s">
        <v>159</v>
      </c>
    </row>
    <row r="9" spans="2:4" x14ac:dyDescent="0.25">
      <c r="B9" s="9" t="s">
        <v>299</v>
      </c>
      <c r="C9" s="9" t="s">
        <v>160</v>
      </c>
      <c r="D9" s="9" t="s">
        <v>60</v>
      </c>
    </row>
    <row r="10" spans="2:4" x14ac:dyDescent="0.25">
      <c r="B10" s="9" t="s">
        <v>300</v>
      </c>
      <c r="C10" s="9" t="s">
        <v>161</v>
      </c>
      <c r="D10" s="9" t="s">
        <v>61</v>
      </c>
    </row>
    <row r="11" spans="2:4" x14ac:dyDescent="0.25">
      <c r="B11" s="9" t="s">
        <v>301</v>
      </c>
      <c r="C11" s="9" t="s">
        <v>162</v>
      </c>
      <c r="D11" s="9" t="s">
        <v>62</v>
      </c>
    </row>
    <row r="12" spans="2:4" x14ac:dyDescent="0.25">
      <c r="B12" s="9" t="s">
        <v>302</v>
      </c>
      <c r="C12" s="9" t="s">
        <v>163</v>
      </c>
      <c r="D12" s="9" t="s">
        <v>48</v>
      </c>
    </row>
    <row r="13" spans="2:4" x14ac:dyDescent="0.25">
      <c r="B13" s="9" t="s">
        <v>0</v>
      </c>
      <c r="C13" s="9" t="s">
        <v>164</v>
      </c>
      <c r="D13" s="9" t="s">
        <v>49</v>
      </c>
    </row>
    <row r="14" spans="2:4" x14ac:dyDescent="0.25">
      <c r="B14" s="9" t="s">
        <v>303</v>
      </c>
      <c r="C14" s="9" t="s">
        <v>165</v>
      </c>
      <c r="D14" s="9" t="s">
        <v>50</v>
      </c>
    </row>
    <row r="15" spans="2:4" x14ac:dyDescent="0.25">
      <c r="B15" s="9" t="s">
        <v>304</v>
      </c>
      <c r="C15" s="9" t="s">
        <v>166</v>
      </c>
      <c r="D15" s="9" t="s">
        <v>51</v>
      </c>
    </row>
    <row r="16" spans="2:4" x14ac:dyDescent="0.25">
      <c r="B16" s="9" t="s">
        <v>305</v>
      </c>
      <c r="C16" s="9" t="s">
        <v>167</v>
      </c>
      <c r="D16" s="9" t="s">
        <v>56</v>
      </c>
    </row>
    <row r="17" spans="2:4" x14ac:dyDescent="0.25">
      <c r="B17" s="9" t="s">
        <v>306</v>
      </c>
      <c r="C17" s="9" t="s">
        <v>168</v>
      </c>
      <c r="D17" s="9" t="s">
        <v>58</v>
      </c>
    </row>
    <row r="18" spans="2:4" x14ac:dyDescent="0.25">
      <c r="B18" s="9" t="s">
        <v>307</v>
      </c>
      <c r="C18" s="9" t="s">
        <v>169</v>
      </c>
      <c r="D18" s="9" t="s">
        <v>52</v>
      </c>
    </row>
    <row r="19" spans="2:4" x14ac:dyDescent="0.25">
      <c r="B19" s="9" t="s">
        <v>308</v>
      </c>
      <c r="C19" s="9" t="s">
        <v>170</v>
      </c>
      <c r="D19" s="9" t="s">
        <v>54</v>
      </c>
    </row>
    <row r="20" spans="2:4" x14ac:dyDescent="0.25">
      <c r="B20" s="9" t="s">
        <v>316</v>
      </c>
      <c r="C20" s="89" t="s">
        <v>311</v>
      </c>
      <c r="D20" s="9" t="s">
        <v>312</v>
      </c>
    </row>
    <row r="21" spans="2:4" x14ac:dyDescent="0.25">
      <c r="B21" s="9" t="s">
        <v>317</v>
      </c>
      <c r="C21" s="89" t="s">
        <v>309</v>
      </c>
      <c r="D21" s="9" t="s">
        <v>261</v>
      </c>
    </row>
    <row r="22" spans="2:4" x14ac:dyDescent="0.25">
      <c r="B22" s="9" t="s">
        <v>343</v>
      </c>
      <c r="C22" s="89" t="s">
        <v>83</v>
      </c>
      <c r="D22" s="9" t="s">
        <v>344</v>
      </c>
    </row>
    <row r="23" spans="2:4" x14ac:dyDescent="0.25">
      <c r="B23" s="9" t="s">
        <v>345</v>
      </c>
      <c r="C23" s="89" t="s">
        <v>340</v>
      </c>
      <c r="D23" s="9" t="s">
        <v>346</v>
      </c>
    </row>
    <row r="24" spans="2:4" x14ac:dyDescent="0.25">
      <c r="B24" s="9" t="s">
        <v>347</v>
      </c>
      <c r="C24" s="89" t="s">
        <v>339</v>
      </c>
      <c r="D24" s="9" t="s">
        <v>348</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3BFC7-02C5-45BD-9937-93162EED04BF}">
  <sheetPr codeName="Sheet1"/>
  <dimension ref="A2:N54"/>
  <sheetViews>
    <sheetView showGridLines="0" tabSelected="1" topLeftCell="A3" zoomScale="80" zoomScaleNormal="80" workbookViewId="0">
      <selection activeCell="D3" sqref="D3:F3"/>
    </sheetView>
  </sheetViews>
  <sheetFormatPr defaultRowHeight="15" x14ac:dyDescent="0.25"/>
  <cols>
    <col min="1" max="1" width="3.7109375" style="25" customWidth="1"/>
    <col min="2" max="2" width="24.7109375" style="25" hidden="1" customWidth="1"/>
    <col min="3" max="3" width="26.42578125" style="25" hidden="1" customWidth="1"/>
    <col min="4" max="4" width="18.140625" style="25" customWidth="1"/>
    <col min="5" max="5" width="29" style="25" customWidth="1"/>
    <col min="6" max="6" width="18.28515625" style="25" customWidth="1"/>
    <col min="7" max="7" width="23.42578125" style="25" customWidth="1"/>
    <col min="8" max="8" width="17.7109375" style="25" customWidth="1"/>
    <col min="9" max="9" width="16.140625" style="25" customWidth="1"/>
    <col min="10" max="10" width="16.7109375" style="25" customWidth="1"/>
    <col min="11" max="11" width="2.28515625" style="25" customWidth="1"/>
    <col min="12" max="14" width="16.7109375" style="25" customWidth="1"/>
    <col min="15" max="16384" width="9.140625" style="25"/>
  </cols>
  <sheetData>
    <row r="2" spans="1:14" ht="12.75" customHeight="1" x14ac:dyDescent="0.25">
      <c r="A2" s="94"/>
    </row>
    <row r="3" spans="1:14" ht="21" x14ac:dyDescent="0.35">
      <c r="D3" s="133" t="s">
        <v>316</v>
      </c>
      <c r="E3" s="134"/>
      <c r="F3" s="135"/>
      <c r="G3" s="73"/>
      <c r="H3" s="95" t="s">
        <v>331</v>
      </c>
    </row>
    <row r="4" spans="1:14" ht="13.5" customHeight="1" x14ac:dyDescent="0.35">
      <c r="D4" s="69"/>
      <c r="E4" s="69"/>
      <c r="F4" s="69"/>
      <c r="G4" s="68"/>
    </row>
    <row r="5" spans="1:14" hidden="1" x14ac:dyDescent="0.25">
      <c r="D5" s="70"/>
      <c r="E5" s="71" t="str">
        <f>IFERROR(VLOOKUP($D3,'LOCATION LOOKUP TABLE'!$B$3:$D$29,2,FALSE),"")</f>
        <v>650</v>
      </c>
      <c r="F5" s="72" t="str">
        <f>IFERROR(VLOOKUP($D3,'LOCATION LOOKUP TABLE'!$B$3:$D$29,3,FALSE),"")</f>
        <v>SHREVEPORT</v>
      </c>
    </row>
    <row r="6" spans="1:14" hidden="1" x14ac:dyDescent="0.25">
      <c r="D6" s="126" t="str">
        <f>IF(OR(D3="",E8=""),"ERROR",CONCATENATE(F5,E8))</f>
        <v>SHREVEPORTBCBS LOUISIANA (COMMERCIAL)</v>
      </c>
      <c r="E6" s="127"/>
      <c r="F6" s="128"/>
    </row>
    <row r="7" spans="1:14" ht="10.5" customHeight="1" x14ac:dyDescent="0.25"/>
    <row r="8" spans="1:14" ht="21" x14ac:dyDescent="0.35">
      <c r="D8" s="65" t="s">
        <v>1</v>
      </c>
      <c r="E8" s="139" t="s">
        <v>184</v>
      </c>
      <c r="F8" s="140"/>
      <c r="G8" s="73"/>
      <c r="H8" s="95" t="s">
        <v>332</v>
      </c>
    </row>
    <row r="9" spans="1:14" customFormat="1" ht="9.75" customHeight="1" x14ac:dyDescent="0.35">
      <c r="D9" s="122"/>
      <c r="E9" s="123"/>
      <c r="F9" s="123"/>
      <c r="G9" s="62"/>
      <c r="H9" s="124"/>
    </row>
    <row r="10" spans="1:14" customFormat="1" ht="21" customHeight="1" x14ac:dyDescent="0.25">
      <c r="D10" s="142" t="s">
        <v>418</v>
      </c>
      <c r="E10" s="142"/>
      <c r="F10" s="142"/>
      <c r="G10" s="142"/>
      <c r="H10" s="142"/>
      <c r="I10" s="142"/>
      <c r="J10" s="142"/>
      <c r="K10" s="142"/>
      <c r="L10" s="142"/>
      <c r="M10" s="142"/>
      <c r="N10" s="142"/>
    </row>
    <row r="11" spans="1:14" ht="8.25" customHeight="1" x14ac:dyDescent="0.25"/>
    <row r="12" spans="1:14" s="75" customFormat="1" ht="45" x14ac:dyDescent="0.25">
      <c r="B12" s="74" t="s">
        <v>3</v>
      </c>
      <c r="C12" s="74" t="s">
        <v>1</v>
      </c>
      <c r="D12" s="74" t="s">
        <v>4</v>
      </c>
      <c r="E12" s="74" t="s">
        <v>5</v>
      </c>
      <c r="F12" s="74" t="s">
        <v>6</v>
      </c>
      <c r="G12" s="74" t="s">
        <v>7</v>
      </c>
      <c r="H12" s="74" t="s">
        <v>8</v>
      </c>
      <c r="I12" s="74" t="s">
        <v>9</v>
      </c>
      <c r="J12" s="74" t="s">
        <v>10</v>
      </c>
      <c r="L12" s="74" t="s">
        <v>11</v>
      </c>
      <c r="M12" s="74" t="s">
        <v>12</v>
      </c>
      <c r="N12" s="74" t="s">
        <v>13</v>
      </c>
    </row>
    <row r="13" spans="1:14" x14ac:dyDescent="0.25">
      <c r="B13" s="143" t="s">
        <v>14</v>
      </c>
      <c r="C13" s="144" t="s">
        <v>15</v>
      </c>
      <c r="D13" s="141" t="s">
        <v>16</v>
      </c>
      <c r="E13" s="76" t="s">
        <v>17</v>
      </c>
      <c r="F13" s="76"/>
      <c r="G13" s="141" t="s">
        <v>18</v>
      </c>
      <c r="H13" s="136" t="str">
        <f>IFERROR(IF($D6="ERROR","SELECT INS PLAN",VLOOKUP($D6,'INPATIENT RATE TABLE'!$E$2:$I$503,3,FALSE)),"NOT CONTRACTED")</f>
        <v>CONTRACT RATE</v>
      </c>
      <c r="I13" s="136" t="str">
        <f>IFERROR(IF($D6="ERROR","SELECT INS PLAN",VLOOKUP($D6,'INPATIENT RATE TABLE'!$E$2:$I$503,4,FALSE)),"NOT CONTRACTED")</f>
        <v>PER DAY</v>
      </c>
      <c r="J13" s="145">
        <f>IFERROR(IF($D6="ERROR","SELECT INS PLAN",VLOOKUP($D6,'INPATIENT RATE TABLE'!$E$2:$I$503,5,FALSE)),"NOT CONTRACTED")</f>
        <v>912</v>
      </c>
      <c r="L13" s="129">
        <f>IFERROR(_xlfn.XLOOKUP($E$5,'PRIVATE PAY TABLE'!B:B,'PRIVATE PAY TABLE'!D:D),0)</f>
        <v>720</v>
      </c>
      <c r="M13" s="129">
        <f>IFERROR(_xlfn.MINIFS('INPATIENT RATE TABLE'!$I$3:$I$503,'INPATIENT RATE TABLE'!$C$3:$C$503,'SHOPPABLE SERVICES'!$F$5),"")</f>
        <v>737.63</v>
      </c>
      <c r="N13" s="129">
        <f>IFERROR(_xlfn.MAXIFS('INPATIENT RATE TABLE'!$I$3:$I$503,'INPATIENT RATE TABLE'!$C$3:$C$503,'SHOPPABLE SERVICES'!$F$5),"")</f>
        <v>1095</v>
      </c>
    </row>
    <row r="14" spans="1:14" x14ac:dyDescent="0.25">
      <c r="B14" s="143"/>
      <c r="C14" s="144"/>
      <c r="D14" s="141"/>
      <c r="E14" s="77" t="s">
        <v>19</v>
      </c>
      <c r="F14" s="77"/>
      <c r="G14" s="141"/>
      <c r="H14" s="137"/>
      <c r="I14" s="137"/>
      <c r="J14" s="146"/>
      <c r="L14" s="129"/>
      <c r="M14" s="129"/>
      <c r="N14" s="129"/>
    </row>
    <row r="15" spans="1:14" x14ac:dyDescent="0.25">
      <c r="B15" s="143"/>
      <c r="C15" s="144"/>
      <c r="D15" s="141"/>
      <c r="E15" s="77" t="s">
        <v>20</v>
      </c>
      <c r="F15" s="77"/>
      <c r="G15" s="141"/>
      <c r="H15" s="137"/>
      <c r="I15" s="137"/>
      <c r="J15" s="146"/>
      <c r="L15" s="129"/>
      <c r="M15" s="129"/>
      <c r="N15" s="129"/>
    </row>
    <row r="16" spans="1:14" x14ac:dyDescent="0.25">
      <c r="B16" s="143"/>
      <c r="C16" s="144"/>
      <c r="D16" s="141"/>
      <c r="E16" s="77" t="s">
        <v>21</v>
      </c>
      <c r="F16" s="77"/>
      <c r="G16" s="141"/>
      <c r="H16" s="137"/>
      <c r="I16" s="137"/>
      <c r="J16" s="146"/>
      <c r="L16" s="129"/>
      <c r="M16" s="129"/>
      <c r="N16" s="129"/>
    </row>
    <row r="17" spans="2:14" x14ac:dyDescent="0.25">
      <c r="B17" s="143"/>
      <c r="C17" s="144"/>
      <c r="D17" s="141"/>
      <c r="E17" s="77" t="s">
        <v>22</v>
      </c>
      <c r="F17" s="77"/>
      <c r="G17" s="141"/>
      <c r="H17" s="137"/>
      <c r="I17" s="137"/>
      <c r="J17" s="146"/>
      <c r="L17" s="129"/>
      <c r="M17" s="129"/>
      <c r="N17" s="129"/>
    </row>
    <row r="18" spans="2:14" x14ac:dyDescent="0.25">
      <c r="B18" s="143"/>
      <c r="C18" s="144"/>
      <c r="D18" s="141"/>
      <c r="E18" s="78" t="s">
        <v>23</v>
      </c>
      <c r="F18" s="78"/>
      <c r="G18" s="141"/>
      <c r="H18" s="138"/>
      <c r="I18" s="138"/>
      <c r="J18" s="147"/>
      <c r="L18" s="129"/>
      <c r="M18" s="129"/>
      <c r="N18" s="129"/>
    </row>
    <row r="19" spans="2:14" x14ac:dyDescent="0.25">
      <c r="B19" s="143"/>
      <c r="C19" s="144"/>
      <c r="D19" s="141"/>
      <c r="E19" s="78" t="s">
        <v>24</v>
      </c>
      <c r="F19" s="79"/>
      <c r="G19" s="126" t="s">
        <v>25</v>
      </c>
      <c r="H19" s="127"/>
      <c r="I19" s="127"/>
      <c r="J19" s="128"/>
      <c r="L19" s="126" t="s">
        <v>25</v>
      </c>
      <c r="M19" s="127"/>
      <c r="N19" s="128"/>
    </row>
    <row r="23" spans="2:14" s="75" customFormat="1" ht="45" x14ac:dyDescent="0.25">
      <c r="B23" s="74" t="s">
        <v>3</v>
      </c>
      <c r="C23" s="74" t="s">
        <v>1</v>
      </c>
      <c r="D23" s="74" t="s">
        <v>4</v>
      </c>
      <c r="E23" s="74" t="s">
        <v>5</v>
      </c>
      <c r="F23" s="74" t="s">
        <v>6</v>
      </c>
      <c r="G23" s="74" t="s">
        <v>7</v>
      </c>
      <c r="H23" s="74" t="s">
        <v>8</v>
      </c>
      <c r="I23" s="74" t="s">
        <v>9</v>
      </c>
      <c r="J23" s="74" t="s">
        <v>10</v>
      </c>
      <c r="L23" s="74" t="s">
        <v>11</v>
      </c>
      <c r="M23" s="74" t="s">
        <v>12</v>
      </c>
      <c r="N23" s="74" t="s">
        <v>13</v>
      </c>
    </row>
    <row r="24" spans="2:14" x14ac:dyDescent="0.25">
      <c r="B24" s="143" t="s">
        <v>14</v>
      </c>
      <c r="C24" s="144" t="s">
        <v>26</v>
      </c>
      <c r="D24" s="141" t="s">
        <v>27</v>
      </c>
      <c r="E24" s="76" t="s">
        <v>28</v>
      </c>
      <c r="F24" s="80">
        <v>90853</v>
      </c>
      <c r="G24" s="141" t="s">
        <v>18</v>
      </c>
      <c r="H24" s="136" t="str">
        <f>IFERROR(IF($D6="ERROR","SELECT INS PLAN",VLOOKUP($D6,'OUTPATIENT RATE TABLE'!$E$3:$I$471,3,FALSE)),"NOT CONTRACTED")</f>
        <v>CONTRACT RATE</v>
      </c>
      <c r="I24" s="136" t="str">
        <f>IFERROR(IF($D6="ERROR","SELECT INS PLAN",VLOOKUP($D6,'OUTPATIENT RATE TABLE'!$E$3:$I$471,4,FALSE)),"NOT CONTRACTED")</f>
        <v>PER DAY</v>
      </c>
      <c r="J24" s="145">
        <f>IFERROR(IF($D6="ERROR","SELECT INS PLAN",VLOOKUP($D6,'OUTPATIENT RATE TABLE'!$E$3:$I$471,5,FALSE)),"NOT CONTRACTED")</f>
        <v>261</v>
      </c>
      <c r="L24" s="129">
        <f>IFERROR(_xlfn.XLOOKUP($E$5,'PRIVATE PAY TABLE'!B:B,'PRIVATE PAY TABLE'!E:E),0)</f>
        <v>210</v>
      </c>
      <c r="M24" s="129">
        <f>IFERROR(_xlfn.MINIFS('OUTPATIENT RATE TABLE'!$I$3:$I$471,'OUTPATIENT RATE TABLE'!$I$3:$I$471,"&lt;&gt;0",'OUTPATIENT RATE TABLE'!$C$3:$C$471,'SHOPPABLE SERVICES'!$F$5),"")</f>
        <v>170</v>
      </c>
      <c r="N24" s="129">
        <f>_xlfn.MAXIFS('OUTPATIENT RATE TABLE'!$I$3:$I$471,'OUTPATIENT RATE TABLE'!$C$3:$C$471,'SHOPPABLE SERVICES'!$F$5)</f>
        <v>290</v>
      </c>
    </row>
    <row r="25" spans="2:14" x14ac:dyDescent="0.25">
      <c r="B25" s="143"/>
      <c r="C25" s="144"/>
      <c r="D25" s="141"/>
      <c r="E25" s="77" t="s">
        <v>29</v>
      </c>
      <c r="F25" s="81" t="s">
        <v>30</v>
      </c>
      <c r="G25" s="141"/>
      <c r="H25" s="137"/>
      <c r="I25" s="137"/>
      <c r="J25" s="146"/>
      <c r="L25" s="129"/>
      <c r="M25" s="129"/>
      <c r="N25" s="129"/>
    </row>
    <row r="26" spans="2:14" x14ac:dyDescent="0.25">
      <c r="B26" s="143"/>
      <c r="C26" s="144"/>
      <c r="D26" s="141"/>
      <c r="E26" s="77" t="s">
        <v>31</v>
      </c>
      <c r="F26" s="81">
        <v>90847</v>
      </c>
      <c r="G26" s="136"/>
      <c r="H26" s="138"/>
      <c r="I26" s="138"/>
      <c r="J26" s="147"/>
      <c r="L26" s="130"/>
      <c r="M26" s="130"/>
      <c r="N26" s="130"/>
    </row>
    <row r="27" spans="2:14" x14ac:dyDescent="0.25">
      <c r="B27" s="143"/>
      <c r="C27" s="144"/>
      <c r="D27" s="141"/>
      <c r="E27" s="9" t="s">
        <v>24</v>
      </c>
      <c r="F27" s="70"/>
      <c r="G27" s="126" t="s">
        <v>25</v>
      </c>
      <c r="H27" s="127"/>
      <c r="I27" s="127"/>
      <c r="J27" s="128"/>
      <c r="L27" s="126" t="s">
        <v>25</v>
      </c>
      <c r="M27" s="127"/>
      <c r="N27" s="128"/>
    </row>
    <row r="29" spans="2:14" ht="15.75" thickBot="1" x14ac:dyDescent="0.3">
      <c r="D29" s="87"/>
      <c r="E29" s="87"/>
      <c r="F29" s="87"/>
      <c r="G29" s="87"/>
      <c r="H29" s="87"/>
      <c r="I29" s="87"/>
      <c r="J29" s="87"/>
      <c r="K29" s="87"/>
      <c r="L29" s="87"/>
      <c r="M29" s="87"/>
      <c r="N29" s="87"/>
    </row>
    <row r="30" spans="2:14" ht="15.75" thickTop="1" x14ac:dyDescent="0.25">
      <c r="D30" s="82"/>
      <c r="E30" s="82"/>
      <c r="F30" s="82"/>
      <c r="G30" s="82"/>
      <c r="H30" s="82"/>
      <c r="I30" s="82"/>
      <c r="J30" s="82"/>
      <c r="K30" s="82"/>
      <c r="L30" s="82"/>
      <c r="M30" s="82"/>
      <c r="N30" s="82"/>
    </row>
    <row r="31" spans="2:14" x14ac:dyDescent="0.25">
      <c r="D31" s="83" t="s">
        <v>32</v>
      </c>
      <c r="E31" s="84"/>
      <c r="F31" s="84"/>
      <c r="G31" s="84"/>
      <c r="H31" s="82"/>
      <c r="I31" s="83" t="s">
        <v>33</v>
      </c>
      <c r="J31" s="84"/>
      <c r="K31" s="84"/>
      <c r="L31" s="84"/>
      <c r="M31" s="84"/>
      <c r="N31" s="84"/>
    </row>
    <row r="32" spans="2:14" ht="12.75" customHeight="1" x14ac:dyDescent="0.25">
      <c r="D32" s="82"/>
      <c r="E32" s="82"/>
      <c r="F32" s="82"/>
      <c r="G32" s="82"/>
      <c r="H32" s="82"/>
      <c r="I32" s="82"/>
      <c r="J32" s="82"/>
      <c r="K32" s="82"/>
      <c r="L32" s="82"/>
      <c r="M32" s="82"/>
      <c r="N32" s="82"/>
    </row>
    <row r="33" spans="4:14" x14ac:dyDescent="0.25">
      <c r="D33" s="82" t="s">
        <v>329</v>
      </c>
      <c r="E33" s="82"/>
      <c r="F33" s="82"/>
      <c r="G33" s="82"/>
      <c r="H33" s="82"/>
      <c r="I33" s="85" t="s">
        <v>34</v>
      </c>
      <c r="J33" s="82"/>
      <c r="K33" s="82"/>
      <c r="L33" s="82"/>
      <c r="M33" s="82"/>
      <c r="N33" s="82"/>
    </row>
    <row r="34" spans="4:14" ht="6.75" customHeight="1" x14ac:dyDescent="0.25">
      <c r="D34" s="82"/>
      <c r="E34" s="82"/>
      <c r="F34" s="82"/>
      <c r="G34" s="82"/>
      <c r="H34" s="82"/>
      <c r="I34" s="131" t="s">
        <v>35</v>
      </c>
      <c r="J34" s="131"/>
      <c r="K34" s="131"/>
      <c r="L34" s="131"/>
      <c r="M34" s="131"/>
      <c r="N34" s="131"/>
    </row>
    <row r="35" spans="4:14" ht="15" customHeight="1" x14ac:dyDescent="0.25">
      <c r="D35" s="82" t="s">
        <v>330</v>
      </c>
      <c r="E35" s="82"/>
      <c r="F35" s="82"/>
      <c r="G35" s="82"/>
      <c r="H35" s="82"/>
      <c r="I35" s="131"/>
      <c r="J35" s="131"/>
      <c r="K35" s="131"/>
      <c r="L35" s="131"/>
      <c r="M35" s="131"/>
      <c r="N35" s="131"/>
    </row>
    <row r="36" spans="4:14" x14ac:dyDescent="0.25">
      <c r="D36" s="82"/>
      <c r="E36" s="82"/>
      <c r="F36" s="82"/>
      <c r="G36" s="82"/>
      <c r="H36" s="82"/>
      <c r="I36" s="131"/>
      <c r="J36" s="131"/>
      <c r="K36" s="131"/>
      <c r="L36" s="131"/>
      <c r="M36" s="131"/>
      <c r="N36" s="131"/>
    </row>
    <row r="37" spans="4:14" x14ac:dyDescent="0.25">
      <c r="D37" s="83" t="s">
        <v>36</v>
      </c>
      <c r="E37" s="84"/>
      <c r="F37" s="84"/>
      <c r="G37" s="84"/>
      <c r="H37" s="82"/>
      <c r="I37" s="131"/>
      <c r="J37" s="131"/>
      <c r="K37" s="131"/>
      <c r="L37" s="131"/>
      <c r="M37" s="131"/>
      <c r="N37" s="131"/>
    </row>
    <row r="38" spans="4:14" x14ac:dyDescent="0.25">
      <c r="D38" s="82"/>
      <c r="E38" s="82"/>
      <c r="F38" s="82"/>
      <c r="G38" s="82"/>
      <c r="H38" s="82"/>
      <c r="I38" s="131"/>
      <c r="J38" s="131"/>
      <c r="K38" s="131"/>
      <c r="L38" s="131"/>
      <c r="M38" s="131"/>
      <c r="N38" s="131"/>
    </row>
    <row r="39" spans="4:14" x14ac:dyDescent="0.25">
      <c r="D39" s="85" t="s">
        <v>37</v>
      </c>
      <c r="E39" s="82"/>
      <c r="F39" s="82"/>
      <c r="G39" s="82"/>
      <c r="H39" s="82"/>
      <c r="I39" s="82"/>
      <c r="J39" s="82"/>
      <c r="K39" s="82"/>
      <c r="L39" s="82"/>
      <c r="M39" s="82"/>
      <c r="N39" s="82"/>
    </row>
    <row r="40" spans="4:14" ht="15" customHeight="1" x14ac:dyDescent="0.25">
      <c r="D40" s="131" t="s">
        <v>38</v>
      </c>
      <c r="E40" s="131"/>
      <c r="F40" s="131"/>
      <c r="G40" s="131"/>
      <c r="H40" s="82"/>
      <c r="I40" s="85" t="s">
        <v>39</v>
      </c>
      <c r="J40" s="82"/>
      <c r="K40" s="82"/>
      <c r="L40" s="82"/>
      <c r="M40" s="82"/>
      <c r="N40" s="82"/>
    </row>
    <row r="41" spans="4:14" x14ac:dyDescent="0.25">
      <c r="D41" s="131"/>
      <c r="E41" s="131"/>
      <c r="F41" s="131"/>
      <c r="G41" s="131"/>
      <c r="H41" s="82"/>
      <c r="I41" s="131" t="s">
        <v>40</v>
      </c>
      <c r="J41" s="131"/>
      <c r="K41" s="131"/>
      <c r="L41" s="131"/>
      <c r="M41" s="131"/>
      <c r="N41" s="131"/>
    </row>
    <row r="42" spans="4:14" x14ac:dyDescent="0.25">
      <c r="D42" s="131"/>
      <c r="E42" s="131"/>
      <c r="F42" s="131"/>
      <c r="G42" s="131"/>
      <c r="H42" s="82"/>
      <c r="I42" s="131"/>
      <c r="J42" s="131"/>
      <c r="K42" s="131"/>
      <c r="L42" s="131"/>
      <c r="M42" s="131"/>
      <c r="N42" s="131"/>
    </row>
    <row r="43" spans="4:14" x14ac:dyDescent="0.25">
      <c r="D43" s="131"/>
      <c r="E43" s="131"/>
      <c r="F43" s="131"/>
      <c r="G43" s="131"/>
      <c r="H43" s="82"/>
      <c r="I43" s="131"/>
      <c r="J43" s="131"/>
      <c r="K43" s="131"/>
      <c r="L43" s="131"/>
      <c r="M43" s="131"/>
      <c r="N43" s="131"/>
    </row>
    <row r="44" spans="4:14" x14ac:dyDescent="0.25">
      <c r="D44" s="131"/>
      <c r="E44" s="131"/>
      <c r="F44" s="131"/>
      <c r="G44" s="131"/>
      <c r="H44" s="82"/>
      <c r="I44" s="131"/>
      <c r="J44" s="131"/>
      <c r="K44" s="131"/>
      <c r="L44" s="131"/>
      <c r="M44" s="131"/>
      <c r="N44" s="131"/>
    </row>
    <row r="45" spans="4:14" x14ac:dyDescent="0.25">
      <c r="D45" s="131"/>
      <c r="E45" s="131"/>
      <c r="F45" s="131"/>
      <c r="G45" s="131"/>
      <c r="H45" s="82"/>
      <c r="I45" s="131"/>
      <c r="J45" s="131"/>
      <c r="K45" s="131"/>
      <c r="L45" s="131"/>
      <c r="M45" s="131"/>
      <c r="N45" s="131"/>
    </row>
    <row r="46" spans="4:14" x14ac:dyDescent="0.25">
      <c r="D46" s="131"/>
      <c r="E46" s="131"/>
      <c r="F46" s="131"/>
      <c r="G46" s="131"/>
      <c r="H46" s="82"/>
      <c r="I46" s="85" t="s">
        <v>41</v>
      </c>
      <c r="J46" s="82"/>
      <c r="K46" s="82"/>
      <c r="L46" s="82"/>
      <c r="M46" s="82"/>
      <c r="N46" s="82"/>
    </row>
    <row r="47" spans="4:14" x14ac:dyDescent="0.25">
      <c r="D47" s="85" t="s">
        <v>42</v>
      </c>
      <c r="E47" s="82"/>
      <c r="F47" s="82"/>
      <c r="G47" s="82"/>
      <c r="H47" s="82"/>
      <c r="I47" s="131" t="s">
        <v>43</v>
      </c>
      <c r="J47" s="131"/>
      <c r="K47" s="131"/>
      <c r="L47" s="131"/>
      <c r="M47" s="131"/>
      <c r="N47" s="131"/>
    </row>
    <row r="48" spans="4:14" x14ac:dyDescent="0.25">
      <c r="D48" s="131" t="s">
        <v>44</v>
      </c>
      <c r="E48" s="132"/>
      <c r="F48" s="132"/>
      <c r="G48" s="132"/>
      <c r="H48" s="82"/>
      <c r="I48" s="131"/>
      <c r="J48" s="131"/>
      <c r="K48" s="131"/>
      <c r="L48" s="131"/>
      <c r="M48" s="131"/>
      <c r="N48" s="131"/>
    </row>
    <row r="49" spans="4:14" x14ac:dyDescent="0.25">
      <c r="D49" s="132"/>
      <c r="E49" s="132"/>
      <c r="F49" s="132"/>
      <c r="G49" s="132"/>
      <c r="H49" s="82"/>
      <c r="I49" s="131"/>
      <c r="J49" s="131"/>
      <c r="K49" s="131"/>
      <c r="L49" s="131"/>
      <c r="M49" s="131"/>
      <c r="N49" s="131"/>
    </row>
    <row r="50" spans="4:14" x14ac:dyDescent="0.25">
      <c r="D50" s="132"/>
      <c r="E50" s="132"/>
      <c r="F50" s="132"/>
      <c r="G50" s="132"/>
      <c r="H50" s="82"/>
      <c r="I50" s="85" t="s">
        <v>45</v>
      </c>
      <c r="J50" s="82"/>
      <c r="K50" s="82"/>
      <c r="L50" s="82"/>
      <c r="M50" s="82"/>
      <c r="N50" s="82"/>
    </row>
    <row r="51" spans="4:14" x14ac:dyDescent="0.25">
      <c r="D51" s="132"/>
      <c r="E51" s="132"/>
      <c r="F51" s="132"/>
      <c r="G51" s="132"/>
      <c r="H51" s="82"/>
      <c r="I51" s="131" t="s">
        <v>46</v>
      </c>
      <c r="J51" s="131"/>
      <c r="K51" s="131"/>
      <c r="L51" s="131"/>
      <c r="M51" s="131"/>
      <c r="N51" s="131"/>
    </row>
    <row r="52" spans="4:14" x14ac:dyDescent="0.25">
      <c r="D52" s="132"/>
      <c r="E52" s="132"/>
      <c r="F52" s="132"/>
      <c r="G52" s="132"/>
      <c r="H52" s="82"/>
      <c r="I52" s="131"/>
      <c r="J52" s="131"/>
      <c r="K52" s="131"/>
      <c r="L52" s="131"/>
      <c r="M52" s="131"/>
      <c r="N52" s="131"/>
    </row>
    <row r="53" spans="4:14" ht="15.75" thickBot="1" x14ac:dyDescent="0.3">
      <c r="D53" s="86"/>
      <c r="E53" s="86"/>
      <c r="F53" s="86"/>
      <c r="G53" s="86"/>
      <c r="H53" s="86"/>
      <c r="I53" s="86"/>
      <c r="J53" s="86"/>
      <c r="K53" s="86"/>
      <c r="L53" s="86"/>
      <c r="M53" s="86"/>
      <c r="N53" s="86"/>
    </row>
    <row r="54" spans="4:14" ht="15.75" thickTop="1" x14ac:dyDescent="0.25"/>
  </sheetData>
  <mergeCells count="34">
    <mergeCell ref="B13:B19"/>
    <mergeCell ref="C13:C19"/>
    <mergeCell ref="G13:G18"/>
    <mergeCell ref="J13:J18"/>
    <mergeCell ref="B24:B27"/>
    <mergeCell ref="C24:C27"/>
    <mergeCell ref="D24:D27"/>
    <mergeCell ref="G24:G26"/>
    <mergeCell ref="J24:J26"/>
    <mergeCell ref="G27:J27"/>
    <mergeCell ref="D3:F3"/>
    <mergeCell ref="D6:F6"/>
    <mergeCell ref="I24:I26"/>
    <mergeCell ref="L13:L18"/>
    <mergeCell ref="L24:L26"/>
    <mergeCell ref="L19:N19"/>
    <mergeCell ref="E8:F8"/>
    <mergeCell ref="H13:H18"/>
    <mergeCell ref="H24:H26"/>
    <mergeCell ref="G19:J19"/>
    <mergeCell ref="I13:I18"/>
    <mergeCell ref="D13:D19"/>
    <mergeCell ref="D10:N10"/>
    <mergeCell ref="I34:N38"/>
    <mergeCell ref="D40:G46"/>
    <mergeCell ref="I41:N45"/>
    <mergeCell ref="I47:N49"/>
    <mergeCell ref="D48:G52"/>
    <mergeCell ref="I51:N52"/>
    <mergeCell ref="L27:N27"/>
    <mergeCell ref="M13:M18"/>
    <mergeCell ref="N13:N18"/>
    <mergeCell ref="M24:M26"/>
    <mergeCell ref="N24:N26"/>
  </mergeCells>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C7691E7-F040-4ED5-8905-AC2B16F1F2F8}">
          <x14:formula1>
            <xm:f>'INSURANCE PLAN LIST'!$H$1:$H$99</xm:f>
          </x14:formula1>
          <xm:sqref>E8:F9</xm:sqref>
        </x14:dataValidation>
        <x14:dataValidation type="list" allowBlank="1" showInputMessage="1" showErrorMessage="1" xr:uid="{8AAE212B-068C-490B-89B4-3851357F19AC}">
          <x14:formula1>
            <xm:f>'LOCATION LOOKUP TABLE'!$B$4:$B$24</xm:f>
          </x14:formula1>
          <xm:sqref>D3:F3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711A-A749-4DAC-8E8C-77B83DA77187}">
  <sheetPr codeName="Sheet3"/>
  <dimension ref="B6:D21"/>
  <sheetViews>
    <sheetView topLeftCell="A7" workbookViewId="0">
      <selection activeCell="H13" sqref="H13:I13"/>
    </sheetView>
  </sheetViews>
  <sheetFormatPr defaultRowHeight="15" x14ac:dyDescent="0.25"/>
  <cols>
    <col min="1" max="1" width="9.140625" style="25"/>
    <col min="2" max="2" width="9.140625" style="88"/>
    <col min="3" max="3" width="20.7109375" style="88" customWidth="1"/>
    <col min="4" max="4" width="91" style="25" customWidth="1"/>
    <col min="5" max="16384" width="9.140625" style="25"/>
  </cols>
  <sheetData>
    <row r="6" spans="2:4" ht="42.75" customHeight="1" x14ac:dyDescent="0.25">
      <c r="B6" s="88">
        <v>100</v>
      </c>
      <c r="C6" s="88" t="s">
        <v>47</v>
      </c>
      <c r="D6" s="9"/>
    </row>
    <row r="7" spans="2:4" ht="42.75" customHeight="1" x14ac:dyDescent="0.25">
      <c r="B7" s="88">
        <v>120</v>
      </c>
      <c r="C7" s="88" t="s">
        <v>48</v>
      </c>
      <c r="D7" s="9"/>
    </row>
    <row r="8" spans="2:4" ht="42.75" customHeight="1" x14ac:dyDescent="0.25">
      <c r="B8" s="88">
        <v>130</v>
      </c>
      <c r="C8" s="88" t="s">
        <v>49</v>
      </c>
      <c r="D8" s="9"/>
    </row>
    <row r="9" spans="2:4" ht="42.75" customHeight="1" x14ac:dyDescent="0.25">
      <c r="B9" s="88">
        <v>140</v>
      </c>
      <c r="C9" s="88" t="s">
        <v>50</v>
      </c>
      <c r="D9" s="9"/>
    </row>
    <row r="10" spans="2:4" ht="42.75" customHeight="1" x14ac:dyDescent="0.25">
      <c r="B10" s="88">
        <v>150</v>
      </c>
      <c r="C10" s="88" t="s">
        <v>51</v>
      </c>
      <c r="D10" s="9"/>
    </row>
    <row r="11" spans="2:4" ht="42.75" customHeight="1" x14ac:dyDescent="0.25">
      <c r="B11" s="88">
        <v>180</v>
      </c>
      <c r="C11" s="88" t="s">
        <v>52</v>
      </c>
      <c r="D11" s="9"/>
    </row>
    <row r="12" spans="2:4" ht="42.75" customHeight="1" x14ac:dyDescent="0.25">
      <c r="B12" s="88">
        <v>200</v>
      </c>
      <c r="C12" s="88" t="s">
        <v>53</v>
      </c>
      <c r="D12" s="9"/>
    </row>
    <row r="13" spans="2:4" ht="42.75" customHeight="1" x14ac:dyDescent="0.25">
      <c r="B13" s="88">
        <v>250</v>
      </c>
      <c r="C13" s="88" t="s">
        <v>54</v>
      </c>
      <c r="D13" s="9"/>
    </row>
    <row r="14" spans="2:4" ht="42.75" customHeight="1" x14ac:dyDescent="0.25">
      <c r="B14" s="88">
        <v>300</v>
      </c>
      <c r="C14" s="88" t="s">
        <v>55</v>
      </c>
      <c r="D14" s="9"/>
    </row>
    <row r="15" spans="2:4" ht="42.75" customHeight="1" x14ac:dyDescent="0.25">
      <c r="B15" s="88">
        <v>350</v>
      </c>
      <c r="C15" s="88" t="s">
        <v>56</v>
      </c>
      <c r="D15" s="9"/>
    </row>
    <row r="16" spans="2:4" ht="42.75" customHeight="1" x14ac:dyDescent="0.25">
      <c r="B16" s="88">
        <v>400</v>
      </c>
      <c r="C16" s="88" t="s">
        <v>57</v>
      </c>
      <c r="D16" s="9"/>
    </row>
    <row r="17" spans="2:4" ht="42.75" customHeight="1" x14ac:dyDescent="0.25">
      <c r="B17" s="88">
        <v>450</v>
      </c>
      <c r="C17" s="88" t="s">
        <v>58</v>
      </c>
      <c r="D17" s="9"/>
    </row>
    <row r="18" spans="2:4" ht="42.75" customHeight="1" x14ac:dyDescent="0.25">
      <c r="B18" s="88">
        <v>510</v>
      </c>
      <c r="C18" s="88" t="s">
        <v>59</v>
      </c>
      <c r="D18" s="9"/>
    </row>
    <row r="19" spans="2:4" ht="42.75" customHeight="1" x14ac:dyDescent="0.25">
      <c r="B19" s="88">
        <v>600</v>
      </c>
      <c r="C19" s="88" t="s">
        <v>60</v>
      </c>
      <c r="D19" s="9"/>
    </row>
    <row r="20" spans="2:4" ht="42.75" customHeight="1" x14ac:dyDescent="0.25">
      <c r="B20" s="88">
        <v>700</v>
      </c>
      <c r="C20" s="88" t="s">
        <v>61</v>
      </c>
      <c r="D20" s="9"/>
    </row>
    <row r="21" spans="2:4" ht="42.75" customHeight="1" x14ac:dyDescent="0.25">
      <c r="B21" s="88">
        <v>800</v>
      </c>
      <c r="C21" s="88" t="s">
        <v>62</v>
      </c>
      <c r="D21" s="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DCB0-0949-429E-9543-7F10C7DD1D6A}">
  <sheetPr codeName="Sheet4" filterMode="1"/>
  <dimension ref="A1:U44"/>
  <sheetViews>
    <sheetView workbookViewId="0">
      <selection activeCell="F50" sqref="F50"/>
    </sheetView>
  </sheetViews>
  <sheetFormatPr defaultColWidth="19.42578125" defaultRowHeight="15" x14ac:dyDescent="0.25"/>
  <cols>
    <col min="1" max="1" width="4.28515625" customWidth="1"/>
    <col min="2" max="2" width="8.42578125" bestFit="1" customWidth="1"/>
    <col min="3" max="3" width="7.5703125" bestFit="1" customWidth="1"/>
    <col min="4" max="4" width="16.42578125" bestFit="1" customWidth="1"/>
    <col min="5" max="5" width="26.28515625" bestFit="1" customWidth="1"/>
    <col min="6" max="7" width="13.7109375" bestFit="1" customWidth="1"/>
    <col min="8" max="8" width="18" bestFit="1" customWidth="1"/>
    <col min="9" max="10" width="14.85546875" bestFit="1" customWidth="1"/>
    <col min="11" max="12" width="16.7109375" bestFit="1" customWidth="1"/>
    <col min="13" max="13" width="18.85546875" bestFit="1" customWidth="1"/>
    <col min="14" max="14" width="19.28515625" bestFit="1" customWidth="1"/>
    <col min="15" max="15" width="16.140625" bestFit="1" customWidth="1"/>
    <col min="16" max="16" width="15.42578125" bestFit="1" customWidth="1"/>
    <col min="17" max="17" width="9.7109375" bestFit="1" customWidth="1"/>
    <col min="18" max="18" width="5.5703125" bestFit="1" customWidth="1"/>
  </cols>
  <sheetData>
    <row r="1" spans="1:21" x14ac:dyDescent="0.25">
      <c r="B1" t="s">
        <v>63</v>
      </c>
    </row>
    <row r="3" spans="1:21" s="58" customFormat="1" ht="24.75" x14ac:dyDescent="0.25">
      <c r="A3" s="57"/>
      <c r="B3" s="44" t="s">
        <v>64</v>
      </c>
      <c r="C3" s="44" t="s">
        <v>65</v>
      </c>
      <c r="D3" s="45" t="s">
        <v>66</v>
      </c>
      <c r="E3" s="45" t="s">
        <v>67</v>
      </c>
      <c r="F3" s="46" t="s">
        <v>68</v>
      </c>
      <c r="G3" s="46" t="s">
        <v>69</v>
      </c>
      <c r="H3" s="46" t="s">
        <v>70</v>
      </c>
      <c r="I3" s="46" t="s">
        <v>71</v>
      </c>
      <c r="J3" s="46" t="s">
        <v>72</v>
      </c>
      <c r="K3" s="46" t="s">
        <v>73</v>
      </c>
      <c r="L3" s="46" t="s">
        <v>74</v>
      </c>
      <c r="M3" s="46" t="s">
        <v>75</v>
      </c>
      <c r="N3" s="46" t="s">
        <v>76</v>
      </c>
      <c r="O3" s="46" t="s">
        <v>77</v>
      </c>
      <c r="P3" s="47" t="s">
        <v>78</v>
      </c>
      <c r="Q3" s="47" t="s">
        <v>79</v>
      </c>
      <c r="R3" s="48" t="s">
        <v>80</v>
      </c>
    </row>
    <row r="4" spans="1:21" s="56" customFormat="1" ht="12" x14ac:dyDescent="0.25">
      <c r="A4" s="49"/>
      <c r="B4" s="49" t="s">
        <v>81</v>
      </c>
      <c r="C4" s="49" t="s">
        <v>82</v>
      </c>
      <c r="D4" s="50" t="s">
        <v>83</v>
      </c>
      <c r="E4" s="49" t="s">
        <v>84</v>
      </c>
      <c r="F4" s="51">
        <v>0.51963999999999999</v>
      </c>
      <c r="G4" s="52">
        <v>1.95</v>
      </c>
      <c r="H4" s="52">
        <v>1.5</v>
      </c>
      <c r="I4" s="51">
        <v>1.0133000000000001</v>
      </c>
      <c r="J4" s="53">
        <v>0.77946000000000004</v>
      </c>
      <c r="K4" s="54">
        <v>6677.65</v>
      </c>
      <c r="L4" s="54">
        <v>5136.6400000000003</v>
      </c>
      <c r="M4" s="52">
        <v>9.18</v>
      </c>
      <c r="N4" s="49" t="s">
        <v>85</v>
      </c>
      <c r="O4" s="49" t="s">
        <v>86</v>
      </c>
      <c r="P4" s="49"/>
      <c r="Q4" s="49" t="s">
        <v>87</v>
      </c>
      <c r="R4" s="55">
        <v>428</v>
      </c>
      <c r="S4" s="59"/>
      <c r="U4" s="59"/>
    </row>
    <row r="5" spans="1:21" s="56" customFormat="1" ht="12" x14ac:dyDescent="0.25">
      <c r="A5" s="49"/>
      <c r="B5" s="49" t="s">
        <v>88</v>
      </c>
      <c r="C5" s="49" t="s">
        <v>89</v>
      </c>
      <c r="D5" s="50" t="s">
        <v>83</v>
      </c>
      <c r="E5" s="49" t="s">
        <v>84</v>
      </c>
      <c r="F5" s="51">
        <v>0.63631000000000004</v>
      </c>
      <c r="G5" s="52">
        <v>1.95</v>
      </c>
      <c r="H5" s="52">
        <v>1.5</v>
      </c>
      <c r="I5" s="51">
        <v>1.2407999999999999</v>
      </c>
      <c r="J5" s="53">
        <v>0.95447000000000004</v>
      </c>
      <c r="K5" s="54">
        <v>8176.87</v>
      </c>
      <c r="L5" s="54">
        <v>6289.96</v>
      </c>
      <c r="M5" s="52">
        <v>10.76</v>
      </c>
      <c r="N5" s="49" t="s">
        <v>85</v>
      </c>
      <c r="O5" s="49" t="s">
        <v>86</v>
      </c>
      <c r="P5" s="49"/>
      <c r="Q5" s="49" t="s">
        <v>87</v>
      </c>
      <c r="R5" s="55">
        <v>1313</v>
      </c>
      <c r="S5" s="59"/>
      <c r="U5" s="59"/>
    </row>
    <row r="6" spans="1:21" s="56" customFormat="1" ht="12" hidden="1" x14ac:dyDescent="0.25">
      <c r="A6" s="49"/>
      <c r="B6" s="49" t="s">
        <v>90</v>
      </c>
      <c r="C6" s="49" t="s">
        <v>91</v>
      </c>
      <c r="D6" s="50" t="s">
        <v>83</v>
      </c>
      <c r="E6" s="49" t="s">
        <v>84</v>
      </c>
      <c r="F6" s="51">
        <v>0.89581999999999995</v>
      </c>
      <c r="G6" s="52">
        <v>1.95</v>
      </c>
      <c r="H6" s="52">
        <v>1.5</v>
      </c>
      <c r="I6" s="51">
        <v>1.74685</v>
      </c>
      <c r="J6" s="53">
        <v>1.3437300000000001</v>
      </c>
      <c r="K6" s="54">
        <v>11511.74</v>
      </c>
      <c r="L6" s="54">
        <v>8855.18</v>
      </c>
      <c r="M6" s="52">
        <v>14.34</v>
      </c>
      <c r="N6" s="49" t="s">
        <v>85</v>
      </c>
      <c r="O6" s="49" t="s">
        <v>86</v>
      </c>
      <c r="P6" s="49"/>
      <c r="Q6" s="49" t="s">
        <v>87</v>
      </c>
      <c r="R6" s="55">
        <v>67</v>
      </c>
    </row>
    <row r="7" spans="1:21" s="56" customFormat="1" ht="12" hidden="1" x14ac:dyDescent="0.25">
      <c r="A7" s="49"/>
      <c r="B7" s="49" t="s">
        <v>92</v>
      </c>
      <c r="C7" s="49" t="s">
        <v>93</v>
      </c>
      <c r="D7" s="50" t="s">
        <v>83</v>
      </c>
      <c r="E7" s="49" t="s">
        <v>84</v>
      </c>
      <c r="F7" s="51">
        <v>1.98109</v>
      </c>
      <c r="G7" s="52">
        <v>1.95</v>
      </c>
      <c r="H7" s="52">
        <v>1.5</v>
      </c>
      <c r="I7" s="51">
        <v>3.86313</v>
      </c>
      <c r="J7" s="53">
        <v>2.9716399999999998</v>
      </c>
      <c r="K7" s="54">
        <v>25458.03</v>
      </c>
      <c r="L7" s="54">
        <v>19583.11</v>
      </c>
      <c r="M7" s="52">
        <v>43.88</v>
      </c>
      <c r="N7" s="49" t="s">
        <v>85</v>
      </c>
      <c r="O7" s="49" t="s">
        <v>86</v>
      </c>
      <c r="P7" s="49"/>
      <c r="Q7" s="49" t="s">
        <v>87</v>
      </c>
      <c r="R7" s="55">
        <v>3</v>
      </c>
    </row>
    <row r="8" spans="1:21" s="56" customFormat="1" ht="12" x14ac:dyDescent="0.25">
      <c r="A8" s="49"/>
      <c r="B8" s="49" t="s">
        <v>94</v>
      </c>
      <c r="C8" s="49" t="s">
        <v>82</v>
      </c>
      <c r="D8" s="50" t="s">
        <v>95</v>
      </c>
      <c r="E8" s="49" t="s">
        <v>96</v>
      </c>
      <c r="F8" s="51">
        <v>0.35642000000000001</v>
      </c>
      <c r="G8" s="52">
        <v>1.95</v>
      </c>
      <c r="H8" s="52">
        <v>1.5</v>
      </c>
      <c r="I8" s="51">
        <v>0.69501999999999997</v>
      </c>
      <c r="J8" s="53">
        <v>0.53463000000000005</v>
      </c>
      <c r="K8" s="54">
        <v>4580.18</v>
      </c>
      <c r="L8" s="54">
        <v>3523.21</v>
      </c>
      <c r="M8" s="52">
        <v>5.16</v>
      </c>
      <c r="N8" s="49" t="s">
        <v>85</v>
      </c>
      <c r="O8" s="49" t="s">
        <v>86</v>
      </c>
      <c r="P8" s="49"/>
      <c r="Q8" s="49" t="s">
        <v>87</v>
      </c>
      <c r="R8" s="55">
        <v>866</v>
      </c>
      <c r="S8" s="59"/>
      <c r="U8" s="59"/>
    </row>
    <row r="9" spans="1:21" s="56" customFormat="1" ht="12" x14ac:dyDescent="0.25">
      <c r="A9" s="49"/>
      <c r="B9" s="49" t="s">
        <v>97</v>
      </c>
      <c r="C9" s="49" t="s">
        <v>89</v>
      </c>
      <c r="D9" s="50" t="s">
        <v>95</v>
      </c>
      <c r="E9" s="49" t="s">
        <v>96</v>
      </c>
      <c r="F9" s="51">
        <v>0.47985</v>
      </c>
      <c r="G9" s="52">
        <v>1.95</v>
      </c>
      <c r="H9" s="52">
        <v>1.5</v>
      </c>
      <c r="I9" s="51">
        <v>0.93571000000000004</v>
      </c>
      <c r="J9" s="53">
        <v>0.71977999999999998</v>
      </c>
      <c r="K9" s="54">
        <v>6166.33</v>
      </c>
      <c r="L9" s="54">
        <v>4743.3500000000004</v>
      </c>
      <c r="M9" s="52">
        <v>6.93</v>
      </c>
      <c r="N9" s="49" t="s">
        <v>85</v>
      </c>
      <c r="O9" s="49" t="s">
        <v>86</v>
      </c>
      <c r="P9" s="49"/>
      <c r="Q9" s="49" t="s">
        <v>87</v>
      </c>
      <c r="R9" s="55">
        <v>1460</v>
      </c>
      <c r="S9" s="59"/>
      <c r="U9" s="59"/>
    </row>
    <row r="10" spans="1:21" s="56" customFormat="1" ht="12" hidden="1" x14ac:dyDescent="0.25">
      <c r="A10" s="49"/>
      <c r="B10" s="49" t="s">
        <v>98</v>
      </c>
      <c r="C10" s="49" t="s">
        <v>91</v>
      </c>
      <c r="D10" s="50" t="s">
        <v>95</v>
      </c>
      <c r="E10" s="49" t="s">
        <v>96</v>
      </c>
      <c r="F10" s="51">
        <v>0.81637999999999999</v>
      </c>
      <c r="G10" s="52">
        <v>1.95</v>
      </c>
      <c r="H10" s="52">
        <v>1.5</v>
      </c>
      <c r="I10" s="51">
        <v>1.5919399999999999</v>
      </c>
      <c r="J10" s="53">
        <v>1.2245699999999999</v>
      </c>
      <c r="K10" s="54">
        <v>10490.88</v>
      </c>
      <c r="L10" s="54">
        <v>8069.92</v>
      </c>
      <c r="M10" s="52">
        <v>11.03</v>
      </c>
      <c r="N10" s="49" t="s">
        <v>85</v>
      </c>
      <c r="O10" s="49" t="s">
        <v>86</v>
      </c>
      <c r="P10" s="49"/>
      <c r="Q10" s="49" t="s">
        <v>87</v>
      </c>
      <c r="R10" s="55">
        <v>77</v>
      </c>
    </row>
    <row r="11" spans="1:21" s="56" customFormat="1" ht="12" hidden="1" x14ac:dyDescent="0.25">
      <c r="A11" s="49"/>
      <c r="B11" s="49" t="s">
        <v>99</v>
      </c>
      <c r="C11" s="49" t="s">
        <v>93</v>
      </c>
      <c r="D11" s="50" t="s">
        <v>95</v>
      </c>
      <c r="E11" s="49" t="s">
        <v>96</v>
      </c>
      <c r="F11" s="51">
        <v>1.66442</v>
      </c>
      <c r="G11" s="52">
        <v>1.95</v>
      </c>
      <c r="H11" s="52">
        <v>1.5</v>
      </c>
      <c r="I11" s="51">
        <v>3.2456200000000002</v>
      </c>
      <c r="J11" s="53">
        <v>2.4966300000000001</v>
      </c>
      <c r="K11" s="54">
        <v>21388.639999999999</v>
      </c>
      <c r="L11" s="54">
        <v>16452.79</v>
      </c>
      <c r="M11" s="52">
        <v>32.049999999999997</v>
      </c>
      <c r="N11" s="49" t="s">
        <v>85</v>
      </c>
      <c r="O11" s="49" t="s">
        <v>86</v>
      </c>
      <c r="P11" s="49"/>
      <c r="Q11" s="49" t="s">
        <v>87</v>
      </c>
      <c r="R11" s="55">
        <v>7</v>
      </c>
    </row>
    <row r="12" spans="1:21" s="56" customFormat="1" ht="12" x14ac:dyDescent="0.25">
      <c r="A12" s="49"/>
      <c r="B12" s="49" t="s">
        <v>100</v>
      </c>
      <c r="C12" s="49" t="s">
        <v>82</v>
      </c>
      <c r="D12" s="50" t="s">
        <v>101</v>
      </c>
      <c r="E12" s="49" t="s">
        <v>102</v>
      </c>
      <c r="F12" s="51">
        <v>0.31801000000000001</v>
      </c>
      <c r="G12" s="52">
        <v>1.95</v>
      </c>
      <c r="H12" s="52">
        <v>1.5</v>
      </c>
      <c r="I12" s="51">
        <v>0.62012</v>
      </c>
      <c r="J12" s="53">
        <v>0.47702</v>
      </c>
      <c r="K12" s="54">
        <v>4086.59</v>
      </c>
      <c r="L12" s="54">
        <v>3143.56</v>
      </c>
      <c r="M12" s="52">
        <v>4.75</v>
      </c>
      <c r="N12" s="49" t="s">
        <v>85</v>
      </c>
      <c r="O12" s="49" t="s">
        <v>86</v>
      </c>
      <c r="P12" s="49"/>
      <c r="Q12" s="49" t="s">
        <v>87</v>
      </c>
      <c r="R12" s="55">
        <v>1</v>
      </c>
      <c r="S12" s="59"/>
      <c r="U12" s="59"/>
    </row>
    <row r="13" spans="1:21" s="56" customFormat="1" ht="12" x14ac:dyDescent="0.25">
      <c r="A13" s="49"/>
      <c r="B13" s="49" t="s">
        <v>103</v>
      </c>
      <c r="C13" s="49" t="s">
        <v>89</v>
      </c>
      <c r="D13" s="50" t="s">
        <v>101</v>
      </c>
      <c r="E13" s="49" t="s">
        <v>102</v>
      </c>
      <c r="F13" s="51">
        <v>0.42091000000000001</v>
      </c>
      <c r="G13" s="52">
        <v>1.95</v>
      </c>
      <c r="H13" s="52">
        <v>1.5</v>
      </c>
      <c r="I13" s="51">
        <v>0.82077</v>
      </c>
      <c r="J13" s="53">
        <v>0.63136999999999999</v>
      </c>
      <c r="K13" s="54">
        <v>5408.87</v>
      </c>
      <c r="L13" s="54">
        <v>4160.7299999999996</v>
      </c>
      <c r="M13" s="52">
        <v>5.2</v>
      </c>
      <c r="N13" s="49" t="s">
        <v>85</v>
      </c>
      <c r="O13" s="49" t="s">
        <v>86</v>
      </c>
      <c r="P13" s="49"/>
      <c r="Q13" s="49" t="s">
        <v>87</v>
      </c>
      <c r="R13" s="55">
        <v>26</v>
      </c>
      <c r="S13" s="59"/>
      <c r="U13" s="59"/>
    </row>
    <row r="14" spans="1:21" s="56" customFormat="1" ht="12" hidden="1" x14ac:dyDescent="0.25">
      <c r="A14" s="49"/>
      <c r="B14" s="49" t="s">
        <v>104</v>
      </c>
      <c r="C14" s="49" t="s">
        <v>91</v>
      </c>
      <c r="D14" s="50" t="s">
        <v>101</v>
      </c>
      <c r="E14" s="49" t="s">
        <v>102</v>
      </c>
      <c r="F14" s="51">
        <v>0.72058999999999995</v>
      </c>
      <c r="G14" s="52">
        <v>1.95</v>
      </c>
      <c r="H14" s="52">
        <v>1.5</v>
      </c>
      <c r="I14" s="51">
        <v>1.4051499999999999</v>
      </c>
      <c r="J14" s="53">
        <v>1.0808899999999999</v>
      </c>
      <c r="K14" s="54">
        <v>9259.94</v>
      </c>
      <c r="L14" s="54">
        <v>7123.07</v>
      </c>
      <c r="M14" s="52">
        <v>10.18</v>
      </c>
      <c r="N14" s="49" t="s">
        <v>85</v>
      </c>
      <c r="O14" s="49" t="s">
        <v>86</v>
      </c>
      <c r="P14" s="49"/>
      <c r="Q14" s="49" t="s">
        <v>87</v>
      </c>
      <c r="R14" s="55">
        <v>2</v>
      </c>
    </row>
    <row r="15" spans="1:21" s="56" customFormat="1" ht="12" hidden="1" x14ac:dyDescent="0.25">
      <c r="A15" s="49"/>
      <c r="B15" s="49" t="s">
        <v>105</v>
      </c>
      <c r="C15" s="49" t="s">
        <v>93</v>
      </c>
      <c r="D15" s="50" t="s">
        <v>101</v>
      </c>
      <c r="E15" s="49" t="s">
        <v>102</v>
      </c>
      <c r="F15" s="51">
        <v>1.18771</v>
      </c>
      <c r="G15" s="52">
        <v>1.95</v>
      </c>
      <c r="H15" s="52">
        <v>1.5</v>
      </c>
      <c r="I15" s="51">
        <v>2.31603</v>
      </c>
      <c r="J15" s="53">
        <v>1.7815700000000001</v>
      </c>
      <c r="K15" s="54">
        <v>15262.64</v>
      </c>
      <c r="L15" s="54">
        <v>11740.55</v>
      </c>
      <c r="M15" s="52">
        <v>20.5</v>
      </c>
      <c r="N15" s="49" t="s">
        <v>85</v>
      </c>
      <c r="O15" s="49" t="s">
        <v>86</v>
      </c>
      <c r="P15" s="49"/>
      <c r="Q15" s="49" t="s">
        <v>87</v>
      </c>
      <c r="R15" s="55">
        <v>0</v>
      </c>
    </row>
    <row r="16" spans="1:21" s="56" customFormat="1" ht="12" x14ac:dyDescent="0.25">
      <c r="A16" s="49"/>
      <c r="B16" s="49" t="s">
        <v>106</v>
      </c>
      <c r="C16" s="49" t="s">
        <v>82</v>
      </c>
      <c r="D16" s="50" t="s">
        <v>107</v>
      </c>
      <c r="E16" s="49" t="s">
        <v>108</v>
      </c>
      <c r="F16" s="51">
        <v>0.38582</v>
      </c>
      <c r="G16" s="52">
        <v>1.95</v>
      </c>
      <c r="H16" s="52">
        <v>1.5</v>
      </c>
      <c r="I16" s="51">
        <v>0.75234999999999996</v>
      </c>
      <c r="J16" s="53">
        <v>0.57872999999999997</v>
      </c>
      <c r="K16" s="54">
        <v>4957.99</v>
      </c>
      <c r="L16" s="54">
        <v>3813.83</v>
      </c>
      <c r="M16" s="52">
        <v>5.7</v>
      </c>
      <c r="N16" s="49" t="s">
        <v>85</v>
      </c>
      <c r="O16" s="49" t="s">
        <v>86</v>
      </c>
      <c r="P16" s="49"/>
      <c r="Q16" s="49" t="s">
        <v>87</v>
      </c>
      <c r="R16" s="55">
        <v>897</v>
      </c>
      <c r="S16" s="59"/>
      <c r="U16" s="59"/>
    </row>
    <row r="17" spans="1:21" s="56" customFormat="1" ht="12" x14ac:dyDescent="0.25">
      <c r="A17" s="49"/>
      <c r="B17" s="49" t="s">
        <v>109</v>
      </c>
      <c r="C17" s="49" t="s">
        <v>89</v>
      </c>
      <c r="D17" s="50" t="s">
        <v>107</v>
      </c>
      <c r="E17" s="49" t="s">
        <v>108</v>
      </c>
      <c r="F17" s="51">
        <v>0.51</v>
      </c>
      <c r="G17" s="52">
        <v>1.95</v>
      </c>
      <c r="H17" s="52">
        <v>1.5</v>
      </c>
      <c r="I17" s="51">
        <v>0.99450000000000005</v>
      </c>
      <c r="J17" s="53">
        <v>0.76500000000000001</v>
      </c>
      <c r="K17" s="54">
        <v>6553.76</v>
      </c>
      <c r="L17" s="54">
        <v>5041.3500000000004</v>
      </c>
      <c r="M17" s="52">
        <v>7.13</v>
      </c>
      <c r="N17" s="49" t="s">
        <v>85</v>
      </c>
      <c r="O17" s="49" t="s">
        <v>86</v>
      </c>
      <c r="P17" s="49"/>
      <c r="Q17" s="49" t="s">
        <v>87</v>
      </c>
      <c r="R17" s="55">
        <v>2672</v>
      </c>
      <c r="S17" s="59"/>
      <c r="U17" s="59"/>
    </row>
    <row r="18" spans="1:21" s="56" customFormat="1" ht="12" hidden="1" x14ac:dyDescent="0.25">
      <c r="A18" s="49"/>
      <c r="B18" s="49" t="s">
        <v>110</v>
      </c>
      <c r="C18" s="49" t="s">
        <v>91</v>
      </c>
      <c r="D18" s="50" t="s">
        <v>107</v>
      </c>
      <c r="E18" s="49" t="s">
        <v>108</v>
      </c>
      <c r="F18" s="51">
        <v>0.78081999999999996</v>
      </c>
      <c r="G18" s="52">
        <v>1.95</v>
      </c>
      <c r="H18" s="52">
        <v>1.5</v>
      </c>
      <c r="I18" s="51">
        <v>1.5226</v>
      </c>
      <c r="J18" s="53">
        <v>1.17123</v>
      </c>
      <c r="K18" s="54">
        <v>10033.93</v>
      </c>
      <c r="L18" s="54">
        <v>7718.41</v>
      </c>
      <c r="M18" s="52">
        <v>9.8699999999999992</v>
      </c>
      <c r="N18" s="49" t="s">
        <v>85</v>
      </c>
      <c r="O18" s="49" t="s">
        <v>86</v>
      </c>
      <c r="P18" s="49"/>
      <c r="Q18" s="49" t="s">
        <v>87</v>
      </c>
      <c r="R18" s="55">
        <v>147</v>
      </c>
    </row>
    <row r="19" spans="1:21" s="56" customFormat="1" ht="12" hidden="1" x14ac:dyDescent="0.25">
      <c r="A19" s="49"/>
      <c r="B19" s="49" t="s">
        <v>111</v>
      </c>
      <c r="C19" s="49" t="s">
        <v>93</v>
      </c>
      <c r="D19" s="50" t="s">
        <v>107</v>
      </c>
      <c r="E19" s="49" t="s">
        <v>108</v>
      </c>
      <c r="F19" s="51">
        <v>1.6809499999999999</v>
      </c>
      <c r="G19" s="52">
        <v>1.95</v>
      </c>
      <c r="H19" s="52">
        <v>1.5</v>
      </c>
      <c r="I19" s="51">
        <v>3.2778499999999999</v>
      </c>
      <c r="J19" s="53">
        <v>2.5214300000000001</v>
      </c>
      <c r="K19" s="54">
        <v>21601.03</v>
      </c>
      <c r="L19" s="54">
        <v>16616.22</v>
      </c>
      <c r="M19" s="52">
        <v>28.91</v>
      </c>
      <c r="N19" s="49" t="s">
        <v>85</v>
      </c>
      <c r="O19" s="49" t="s">
        <v>86</v>
      </c>
      <c r="P19" s="49"/>
      <c r="Q19" s="49" t="s">
        <v>87</v>
      </c>
      <c r="R19" s="55">
        <v>1</v>
      </c>
    </row>
    <row r="20" spans="1:21" s="56" customFormat="1" ht="12" x14ac:dyDescent="0.25">
      <c r="A20" s="49"/>
      <c r="B20" s="49" t="s">
        <v>112</v>
      </c>
      <c r="C20" s="49" t="s">
        <v>82</v>
      </c>
      <c r="D20" s="50" t="s">
        <v>113</v>
      </c>
      <c r="E20" s="49" t="s">
        <v>114</v>
      </c>
      <c r="F20" s="51">
        <v>0.29304000000000002</v>
      </c>
      <c r="G20" s="52">
        <v>1.95</v>
      </c>
      <c r="H20" s="52">
        <v>1.5</v>
      </c>
      <c r="I20" s="51">
        <v>0.57142999999999999</v>
      </c>
      <c r="J20" s="53">
        <v>0.43956000000000001</v>
      </c>
      <c r="K20" s="54">
        <v>3765.72</v>
      </c>
      <c r="L20" s="54">
        <v>2896.7</v>
      </c>
      <c r="M20" s="52">
        <v>4.26</v>
      </c>
      <c r="N20" s="49" t="s">
        <v>85</v>
      </c>
      <c r="O20" s="49" t="s">
        <v>86</v>
      </c>
      <c r="P20" s="49"/>
      <c r="Q20" s="49" t="s">
        <v>87</v>
      </c>
      <c r="R20" s="55">
        <v>404</v>
      </c>
      <c r="S20" s="59"/>
      <c r="U20" s="59"/>
    </row>
    <row r="21" spans="1:21" s="56" customFormat="1" ht="12" x14ac:dyDescent="0.25">
      <c r="A21" s="49"/>
      <c r="B21" s="49" t="s">
        <v>115</v>
      </c>
      <c r="C21" s="49" t="s">
        <v>89</v>
      </c>
      <c r="D21" s="50" t="s">
        <v>113</v>
      </c>
      <c r="E21" s="49" t="s">
        <v>114</v>
      </c>
      <c r="F21" s="51">
        <v>0.38708999999999999</v>
      </c>
      <c r="G21" s="52">
        <v>1.95</v>
      </c>
      <c r="H21" s="52">
        <v>1.5</v>
      </c>
      <c r="I21" s="51">
        <v>0.75483</v>
      </c>
      <c r="J21" s="53">
        <v>0.58064000000000004</v>
      </c>
      <c r="K21" s="54">
        <v>4974.33</v>
      </c>
      <c r="L21" s="54">
        <v>3826.42</v>
      </c>
      <c r="M21" s="52">
        <v>5.19</v>
      </c>
      <c r="N21" s="49" t="s">
        <v>85</v>
      </c>
      <c r="O21" s="49" t="s">
        <v>86</v>
      </c>
      <c r="P21" s="49"/>
      <c r="Q21" s="49" t="s">
        <v>87</v>
      </c>
      <c r="R21" s="55">
        <v>242</v>
      </c>
      <c r="S21" s="59"/>
      <c r="U21" s="59"/>
    </row>
    <row r="22" spans="1:21" s="56" customFormat="1" ht="12" hidden="1" x14ac:dyDescent="0.25">
      <c r="A22" s="49"/>
      <c r="B22" s="49" t="s">
        <v>116</v>
      </c>
      <c r="C22" s="49" t="s">
        <v>91</v>
      </c>
      <c r="D22" s="50" t="s">
        <v>113</v>
      </c>
      <c r="E22" s="49" t="s">
        <v>114</v>
      </c>
      <c r="F22" s="51">
        <v>0.59463999999999995</v>
      </c>
      <c r="G22" s="52">
        <v>1.95</v>
      </c>
      <c r="H22" s="52">
        <v>1.5</v>
      </c>
      <c r="I22" s="51">
        <v>1.1595500000000001</v>
      </c>
      <c r="J22" s="53">
        <v>0.89195999999999998</v>
      </c>
      <c r="K22" s="54">
        <v>7641.43</v>
      </c>
      <c r="L22" s="54">
        <v>5878.02</v>
      </c>
      <c r="M22" s="52">
        <v>6.98</v>
      </c>
      <c r="N22" s="49" t="s">
        <v>85</v>
      </c>
      <c r="O22" s="49" t="s">
        <v>86</v>
      </c>
      <c r="P22" s="49"/>
      <c r="Q22" s="49" t="s">
        <v>87</v>
      </c>
      <c r="R22" s="55">
        <v>15</v>
      </c>
    </row>
    <row r="23" spans="1:21" s="56" customFormat="1" ht="12" hidden="1" x14ac:dyDescent="0.25">
      <c r="A23" s="49"/>
      <c r="B23" s="49" t="s">
        <v>117</v>
      </c>
      <c r="C23" s="49" t="s">
        <v>93</v>
      </c>
      <c r="D23" s="50" t="s">
        <v>113</v>
      </c>
      <c r="E23" s="49" t="s">
        <v>114</v>
      </c>
      <c r="F23" s="51">
        <v>1.1056299999999999</v>
      </c>
      <c r="G23" s="52">
        <v>1.95</v>
      </c>
      <c r="H23" s="52">
        <v>1.5</v>
      </c>
      <c r="I23" s="51">
        <v>2.15598</v>
      </c>
      <c r="J23" s="53">
        <v>1.65845</v>
      </c>
      <c r="K23" s="54">
        <v>14207.91</v>
      </c>
      <c r="L23" s="54">
        <v>10929.19</v>
      </c>
      <c r="M23" s="52">
        <v>12.6</v>
      </c>
      <c r="N23" s="49" t="s">
        <v>85</v>
      </c>
      <c r="O23" s="49" t="s">
        <v>86</v>
      </c>
      <c r="P23" s="49"/>
      <c r="Q23" s="49" t="s">
        <v>87</v>
      </c>
      <c r="R23" s="55">
        <v>1</v>
      </c>
    </row>
    <row r="24" spans="1:21" s="56" customFormat="1" ht="12" x14ac:dyDescent="0.25">
      <c r="A24" s="49"/>
      <c r="B24" s="49" t="s">
        <v>118</v>
      </c>
      <c r="C24" s="49" t="s">
        <v>82</v>
      </c>
      <c r="D24" s="50" t="s">
        <v>119</v>
      </c>
      <c r="E24" s="49" t="s">
        <v>120</v>
      </c>
      <c r="F24" s="51">
        <v>0.26945000000000002</v>
      </c>
      <c r="G24" s="52">
        <v>1.95</v>
      </c>
      <c r="H24" s="52">
        <v>1.5</v>
      </c>
      <c r="I24" s="51">
        <v>0.52542999999999995</v>
      </c>
      <c r="J24" s="53">
        <v>0.40417999999999998</v>
      </c>
      <c r="K24" s="54">
        <v>3462.58</v>
      </c>
      <c r="L24" s="54">
        <v>2663.55</v>
      </c>
      <c r="M24" s="52">
        <v>3.81</v>
      </c>
      <c r="N24" s="49" t="s">
        <v>85</v>
      </c>
      <c r="O24" s="49" t="s">
        <v>86</v>
      </c>
      <c r="P24" s="49"/>
      <c r="Q24" s="49" t="s">
        <v>87</v>
      </c>
      <c r="R24" s="55">
        <v>289</v>
      </c>
      <c r="S24" s="59"/>
      <c r="U24" s="59"/>
    </row>
    <row r="25" spans="1:21" s="56" customFormat="1" ht="12" x14ac:dyDescent="0.25">
      <c r="A25" s="49"/>
      <c r="B25" s="49" t="s">
        <v>121</v>
      </c>
      <c r="C25" s="49" t="s">
        <v>89</v>
      </c>
      <c r="D25" s="50" t="s">
        <v>119</v>
      </c>
      <c r="E25" s="49" t="s">
        <v>120</v>
      </c>
      <c r="F25" s="51">
        <v>0.41697000000000001</v>
      </c>
      <c r="G25" s="52">
        <v>1.95</v>
      </c>
      <c r="H25" s="52">
        <v>1.5</v>
      </c>
      <c r="I25" s="51">
        <v>0.81308999999999998</v>
      </c>
      <c r="J25" s="53">
        <v>0.62546000000000002</v>
      </c>
      <c r="K25" s="54">
        <v>5358.26</v>
      </c>
      <c r="L25" s="54">
        <v>4121.78</v>
      </c>
      <c r="M25" s="52">
        <v>5.52</v>
      </c>
      <c r="N25" s="49" t="s">
        <v>85</v>
      </c>
      <c r="O25" s="49" t="s">
        <v>86</v>
      </c>
      <c r="P25" s="49"/>
      <c r="Q25" s="49" t="s">
        <v>87</v>
      </c>
      <c r="R25" s="55">
        <v>214</v>
      </c>
      <c r="S25" s="59"/>
      <c r="U25" s="59"/>
    </row>
    <row r="26" spans="1:21" s="56" customFormat="1" ht="12" hidden="1" x14ac:dyDescent="0.25">
      <c r="A26" s="49"/>
      <c r="B26" s="49" t="s">
        <v>122</v>
      </c>
      <c r="C26" s="49" t="s">
        <v>91</v>
      </c>
      <c r="D26" s="50" t="s">
        <v>119</v>
      </c>
      <c r="E26" s="49" t="s">
        <v>120</v>
      </c>
      <c r="F26" s="51">
        <v>0.56427000000000005</v>
      </c>
      <c r="G26" s="52">
        <v>1.95</v>
      </c>
      <c r="H26" s="52">
        <v>1.5</v>
      </c>
      <c r="I26" s="51">
        <v>1.10033</v>
      </c>
      <c r="J26" s="53">
        <v>0.84641</v>
      </c>
      <c r="K26" s="54">
        <v>7251.17</v>
      </c>
      <c r="L26" s="54">
        <v>5577.84</v>
      </c>
      <c r="M26" s="52">
        <v>8.18</v>
      </c>
      <c r="N26" s="49" t="s">
        <v>85</v>
      </c>
      <c r="O26" s="49" t="s">
        <v>86</v>
      </c>
      <c r="P26" s="49"/>
      <c r="Q26" s="49" t="s">
        <v>87</v>
      </c>
      <c r="R26" s="55">
        <v>84</v>
      </c>
    </row>
    <row r="27" spans="1:21" s="56" customFormat="1" ht="12" hidden="1" x14ac:dyDescent="0.25">
      <c r="A27" s="49"/>
      <c r="B27" s="49" t="s">
        <v>123</v>
      </c>
      <c r="C27" s="49" t="s">
        <v>93</v>
      </c>
      <c r="D27" s="50" t="s">
        <v>119</v>
      </c>
      <c r="E27" s="49" t="s">
        <v>120</v>
      </c>
      <c r="F27" s="51">
        <v>0.79464000000000001</v>
      </c>
      <c r="G27" s="52">
        <v>1.95</v>
      </c>
      <c r="H27" s="52">
        <v>1.5</v>
      </c>
      <c r="I27" s="51">
        <v>1.54955</v>
      </c>
      <c r="J27" s="53">
        <v>1.1919599999999999</v>
      </c>
      <c r="K27" s="54">
        <v>10211.530000000001</v>
      </c>
      <c r="L27" s="54">
        <v>7855.02</v>
      </c>
      <c r="M27" s="52">
        <v>25</v>
      </c>
      <c r="N27" s="49" t="s">
        <v>85</v>
      </c>
      <c r="O27" s="49" t="s">
        <v>86</v>
      </c>
      <c r="P27" s="49"/>
      <c r="Q27" s="49" t="s">
        <v>87</v>
      </c>
      <c r="R27" s="55">
        <v>0</v>
      </c>
    </row>
    <row r="28" spans="1:21" s="56" customFormat="1" ht="12" x14ac:dyDescent="0.25">
      <c r="A28" s="49"/>
      <c r="B28" s="49" t="s">
        <v>124</v>
      </c>
      <c r="C28" s="49" t="s">
        <v>82</v>
      </c>
      <c r="D28" s="50" t="s">
        <v>125</v>
      </c>
      <c r="E28" s="49" t="s">
        <v>126</v>
      </c>
      <c r="F28" s="51">
        <v>0.39739000000000002</v>
      </c>
      <c r="G28" s="52">
        <v>1.95</v>
      </c>
      <c r="H28" s="52">
        <v>1.5</v>
      </c>
      <c r="I28" s="51">
        <v>0.77490999999999999</v>
      </c>
      <c r="J28" s="53">
        <v>0.59609000000000001</v>
      </c>
      <c r="K28" s="54">
        <v>5106.66</v>
      </c>
      <c r="L28" s="54">
        <v>3928.23</v>
      </c>
      <c r="M28" s="52">
        <v>3.82</v>
      </c>
      <c r="N28" s="49" t="s">
        <v>85</v>
      </c>
      <c r="O28" s="49" t="s">
        <v>86</v>
      </c>
      <c r="P28" s="49"/>
      <c r="Q28" s="49" t="s">
        <v>87</v>
      </c>
      <c r="R28" s="55">
        <v>42</v>
      </c>
      <c r="S28" s="59"/>
      <c r="U28" s="59"/>
    </row>
    <row r="29" spans="1:21" s="56" customFormat="1" ht="12" x14ac:dyDescent="0.25">
      <c r="A29" s="49"/>
      <c r="B29" s="49" t="s">
        <v>127</v>
      </c>
      <c r="C29" s="49" t="s">
        <v>89</v>
      </c>
      <c r="D29" s="50" t="s">
        <v>125</v>
      </c>
      <c r="E29" s="49" t="s">
        <v>126</v>
      </c>
      <c r="F29" s="51">
        <v>0.51285999999999998</v>
      </c>
      <c r="G29" s="52">
        <v>1.95</v>
      </c>
      <c r="H29" s="52">
        <v>1.5</v>
      </c>
      <c r="I29" s="51">
        <v>1.0000800000000001</v>
      </c>
      <c r="J29" s="53">
        <v>0.76929000000000003</v>
      </c>
      <c r="K29" s="54">
        <v>6590.53</v>
      </c>
      <c r="L29" s="54">
        <v>5069.62</v>
      </c>
      <c r="M29" s="52">
        <v>4.92</v>
      </c>
      <c r="N29" s="49" t="s">
        <v>85</v>
      </c>
      <c r="O29" s="49" t="s">
        <v>86</v>
      </c>
      <c r="P29" s="49"/>
      <c r="Q29" s="49" t="s">
        <v>87</v>
      </c>
      <c r="R29" s="55">
        <v>61</v>
      </c>
      <c r="S29" s="59"/>
      <c r="U29" s="59"/>
    </row>
    <row r="30" spans="1:21" s="56" customFormat="1" ht="12" hidden="1" x14ac:dyDescent="0.25">
      <c r="A30" s="49"/>
      <c r="B30" s="49" t="s">
        <v>128</v>
      </c>
      <c r="C30" s="49" t="s">
        <v>91</v>
      </c>
      <c r="D30" s="50" t="s">
        <v>125</v>
      </c>
      <c r="E30" s="49" t="s">
        <v>126</v>
      </c>
      <c r="F30" s="51">
        <v>0.58950000000000002</v>
      </c>
      <c r="G30" s="52">
        <v>1.95</v>
      </c>
      <c r="H30" s="52">
        <v>1.5</v>
      </c>
      <c r="I30" s="51">
        <v>1.1495299999999999</v>
      </c>
      <c r="J30" s="53">
        <v>0.88424999999999998</v>
      </c>
      <c r="K30" s="54">
        <v>7575.4</v>
      </c>
      <c r="L30" s="54">
        <v>5827.21</v>
      </c>
      <c r="M30" s="52">
        <v>5.68</v>
      </c>
      <c r="N30" s="49" t="s">
        <v>85</v>
      </c>
      <c r="O30" s="49" t="s">
        <v>86</v>
      </c>
      <c r="P30" s="49"/>
      <c r="Q30" s="49" t="s">
        <v>87</v>
      </c>
      <c r="R30" s="55">
        <v>25</v>
      </c>
    </row>
    <row r="31" spans="1:21" s="56" customFormat="1" ht="12" hidden="1" x14ac:dyDescent="0.25">
      <c r="A31" s="49"/>
      <c r="B31" s="49" t="s">
        <v>129</v>
      </c>
      <c r="C31" s="49" t="s">
        <v>93</v>
      </c>
      <c r="D31" s="50" t="s">
        <v>125</v>
      </c>
      <c r="E31" s="49" t="s">
        <v>126</v>
      </c>
      <c r="F31" s="51">
        <v>1.3179099999999999</v>
      </c>
      <c r="G31" s="52">
        <v>1.95</v>
      </c>
      <c r="H31" s="52">
        <v>1.5</v>
      </c>
      <c r="I31" s="51">
        <v>2.5699200000000002</v>
      </c>
      <c r="J31" s="53">
        <v>1.9768699999999999</v>
      </c>
      <c r="K31" s="54">
        <v>16935.77</v>
      </c>
      <c r="L31" s="54">
        <v>13027.57</v>
      </c>
      <c r="M31" s="52">
        <v>7.43</v>
      </c>
      <c r="N31" s="49" t="s">
        <v>85</v>
      </c>
      <c r="O31" s="49" t="s">
        <v>86</v>
      </c>
      <c r="P31" s="49"/>
      <c r="Q31" s="49" t="s">
        <v>87</v>
      </c>
      <c r="R31" s="55">
        <v>0</v>
      </c>
    </row>
    <row r="32" spans="1:21" s="56" customFormat="1" ht="12" x14ac:dyDescent="0.25">
      <c r="A32" s="49"/>
      <c r="B32" s="49" t="s">
        <v>130</v>
      </c>
      <c r="C32" s="49" t="s">
        <v>82</v>
      </c>
      <c r="D32" s="50" t="s">
        <v>131</v>
      </c>
      <c r="E32" s="49" t="s">
        <v>132</v>
      </c>
      <c r="F32" s="51">
        <v>0.60614000000000001</v>
      </c>
      <c r="G32" s="52">
        <v>1.95</v>
      </c>
      <c r="H32" s="52">
        <v>1.5</v>
      </c>
      <c r="I32" s="51">
        <v>1.18197</v>
      </c>
      <c r="J32" s="53">
        <v>0.90920999999999996</v>
      </c>
      <c r="K32" s="54">
        <v>7789.18</v>
      </c>
      <c r="L32" s="54">
        <v>5991.69</v>
      </c>
      <c r="M32" s="52">
        <v>10.3</v>
      </c>
      <c r="N32" s="49" t="s">
        <v>85</v>
      </c>
      <c r="O32" s="49" t="s">
        <v>86</v>
      </c>
      <c r="P32" s="49"/>
      <c r="Q32" s="49" t="s">
        <v>87</v>
      </c>
      <c r="R32" s="55">
        <v>38</v>
      </c>
      <c r="S32" s="59"/>
      <c r="U32" s="59"/>
    </row>
    <row r="33" spans="1:21" s="56" customFormat="1" ht="12" x14ac:dyDescent="0.25">
      <c r="A33" s="49"/>
      <c r="B33" s="49" t="s">
        <v>133</v>
      </c>
      <c r="C33" s="49" t="s">
        <v>89</v>
      </c>
      <c r="D33" s="50" t="s">
        <v>131</v>
      </c>
      <c r="E33" s="49" t="s">
        <v>132</v>
      </c>
      <c r="F33" s="51">
        <v>0.72243999999999997</v>
      </c>
      <c r="G33" s="52">
        <v>1.95</v>
      </c>
      <c r="H33" s="52">
        <v>1.5</v>
      </c>
      <c r="I33" s="51">
        <v>1.40876</v>
      </c>
      <c r="J33" s="53">
        <v>1.0836600000000001</v>
      </c>
      <c r="K33" s="54">
        <v>9283.73</v>
      </c>
      <c r="L33" s="54">
        <v>7141.32</v>
      </c>
      <c r="M33" s="52">
        <v>13.25</v>
      </c>
      <c r="N33" s="49" t="s">
        <v>85</v>
      </c>
      <c r="O33" s="49" t="s">
        <v>86</v>
      </c>
      <c r="P33" s="49"/>
      <c r="Q33" s="49" t="s">
        <v>87</v>
      </c>
      <c r="R33" s="55">
        <v>93</v>
      </c>
      <c r="S33" s="59"/>
      <c r="U33" s="59"/>
    </row>
    <row r="34" spans="1:21" s="56" customFormat="1" ht="12" hidden="1" x14ac:dyDescent="0.25">
      <c r="A34" s="49"/>
      <c r="B34" s="49" t="s">
        <v>134</v>
      </c>
      <c r="C34" s="49" t="s">
        <v>91</v>
      </c>
      <c r="D34" s="50" t="s">
        <v>131</v>
      </c>
      <c r="E34" s="49" t="s">
        <v>132</v>
      </c>
      <c r="F34" s="51">
        <v>0.89890999999999999</v>
      </c>
      <c r="G34" s="52">
        <v>1.95</v>
      </c>
      <c r="H34" s="52">
        <v>1.5</v>
      </c>
      <c r="I34" s="51">
        <v>1.7528699999999999</v>
      </c>
      <c r="J34" s="53">
        <v>1.3483700000000001</v>
      </c>
      <c r="K34" s="54">
        <v>11551.41</v>
      </c>
      <c r="L34" s="54">
        <v>8885.76</v>
      </c>
      <c r="M34" s="52">
        <v>12.33</v>
      </c>
      <c r="N34" s="49" t="s">
        <v>85</v>
      </c>
      <c r="O34" s="49" t="s">
        <v>86</v>
      </c>
      <c r="P34" s="49"/>
      <c r="Q34" s="49" t="s">
        <v>87</v>
      </c>
      <c r="R34" s="55">
        <v>13</v>
      </c>
    </row>
    <row r="35" spans="1:21" s="56" customFormat="1" ht="12" hidden="1" x14ac:dyDescent="0.25">
      <c r="A35" s="49"/>
      <c r="B35" s="49" t="s">
        <v>135</v>
      </c>
      <c r="C35" s="49" t="s">
        <v>93</v>
      </c>
      <c r="D35" s="50" t="s">
        <v>131</v>
      </c>
      <c r="E35" s="49" t="s">
        <v>132</v>
      </c>
      <c r="F35" s="51">
        <v>1.5660700000000001</v>
      </c>
      <c r="G35" s="52">
        <v>1.95</v>
      </c>
      <c r="H35" s="52">
        <v>1.5</v>
      </c>
      <c r="I35" s="51">
        <v>3.0538400000000001</v>
      </c>
      <c r="J35" s="53">
        <v>2.34911</v>
      </c>
      <c r="K35" s="54">
        <v>20124.810000000001</v>
      </c>
      <c r="L35" s="54">
        <v>15480.63</v>
      </c>
      <c r="M35" s="52">
        <v>13.44</v>
      </c>
      <c r="N35" s="49" t="s">
        <v>85</v>
      </c>
      <c r="O35" s="49" t="s">
        <v>86</v>
      </c>
      <c r="P35" s="49"/>
      <c r="Q35" s="49" t="s">
        <v>87</v>
      </c>
      <c r="R35" s="55">
        <v>2</v>
      </c>
    </row>
    <row r="36" spans="1:21" s="56" customFormat="1" ht="12" x14ac:dyDescent="0.25">
      <c r="A36" s="49"/>
      <c r="B36" s="49" t="s">
        <v>136</v>
      </c>
      <c r="C36" s="49" t="s">
        <v>82</v>
      </c>
      <c r="D36" s="50" t="s">
        <v>137</v>
      </c>
      <c r="E36" s="49" t="s">
        <v>138</v>
      </c>
      <c r="F36" s="51">
        <v>0.36336000000000002</v>
      </c>
      <c r="G36" s="52">
        <v>1.95</v>
      </c>
      <c r="H36" s="52">
        <v>1.5</v>
      </c>
      <c r="I36" s="51">
        <v>0.70855000000000001</v>
      </c>
      <c r="J36" s="53">
        <v>0.54503999999999997</v>
      </c>
      <c r="K36" s="54">
        <v>4669.34</v>
      </c>
      <c r="L36" s="54">
        <v>3591.81</v>
      </c>
      <c r="M36" s="52">
        <v>5.85</v>
      </c>
      <c r="N36" s="49" t="s">
        <v>85</v>
      </c>
      <c r="O36" s="49" t="s">
        <v>86</v>
      </c>
      <c r="P36" s="49"/>
      <c r="Q36" s="49" t="s">
        <v>87</v>
      </c>
      <c r="R36" s="55">
        <v>152</v>
      </c>
      <c r="S36" s="59"/>
      <c r="U36" s="59"/>
    </row>
    <row r="37" spans="1:21" s="56" customFormat="1" ht="12" x14ac:dyDescent="0.25">
      <c r="A37" s="49"/>
      <c r="B37" s="49" t="s">
        <v>139</v>
      </c>
      <c r="C37" s="49" t="s">
        <v>89</v>
      </c>
      <c r="D37" s="50" t="s">
        <v>137</v>
      </c>
      <c r="E37" s="49" t="s">
        <v>138</v>
      </c>
      <c r="F37" s="51">
        <v>0.45362999999999998</v>
      </c>
      <c r="G37" s="52">
        <v>1.95</v>
      </c>
      <c r="H37" s="52">
        <v>1.5</v>
      </c>
      <c r="I37" s="51">
        <v>0.88458000000000003</v>
      </c>
      <c r="J37" s="53">
        <v>0.68045</v>
      </c>
      <c r="K37" s="54">
        <v>5829.38</v>
      </c>
      <c r="L37" s="54">
        <v>4484.17</v>
      </c>
      <c r="M37" s="52">
        <v>7.67</v>
      </c>
      <c r="N37" s="49" t="s">
        <v>85</v>
      </c>
      <c r="O37" s="49" t="s">
        <v>86</v>
      </c>
      <c r="P37" s="49"/>
      <c r="Q37" s="49" t="s">
        <v>87</v>
      </c>
      <c r="R37" s="55">
        <v>632</v>
      </c>
      <c r="S37" s="59"/>
      <c r="U37" s="59"/>
    </row>
    <row r="38" spans="1:21" s="56" customFormat="1" ht="12" hidden="1" x14ac:dyDescent="0.25">
      <c r="A38" s="49"/>
      <c r="B38" s="49" t="s">
        <v>140</v>
      </c>
      <c r="C38" s="49" t="s">
        <v>91</v>
      </c>
      <c r="D38" s="50" t="s">
        <v>137</v>
      </c>
      <c r="E38" s="49" t="s">
        <v>138</v>
      </c>
      <c r="F38" s="51">
        <v>0.63717999999999997</v>
      </c>
      <c r="G38" s="52">
        <v>1.95</v>
      </c>
      <c r="H38" s="52">
        <v>1.5</v>
      </c>
      <c r="I38" s="51">
        <v>1.2424999999999999</v>
      </c>
      <c r="J38" s="53">
        <v>0.95577000000000001</v>
      </c>
      <c r="K38" s="54">
        <v>8188.08</v>
      </c>
      <c r="L38" s="54">
        <v>6298.52</v>
      </c>
      <c r="M38" s="52">
        <v>8.44</v>
      </c>
      <c r="N38" s="49" t="s">
        <v>85</v>
      </c>
      <c r="O38" s="49" t="s">
        <v>86</v>
      </c>
      <c r="P38" s="49"/>
      <c r="Q38" s="49" t="s">
        <v>87</v>
      </c>
      <c r="R38" s="55">
        <v>41</v>
      </c>
    </row>
    <row r="39" spans="1:21" s="56" customFormat="1" ht="12" hidden="1" x14ac:dyDescent="0.25">
      <c r="A39" s="49"/>
      <c r="B39" s="49" t="s">
        <v>141</v>
      </c>
      <c r="C39" s="49" t="s">
        <v>93</v>
      </c>
      <c r="D39" s="50" t="s">
        <v>137</v>
      </c>
      <c r="E39" s="49" t="s">
        <v>138</v>
      </c>
      <c r="F39" s="51">
        <v>0.96009</v>
      </c>
      <c r="G39" s="52">
        <v>1.95</v>
      </c>
      <c r="H39" s="52">
        <v>1.5</v>
      </c>
      <c r="I39" s="51">
        <v>1.87218</v>
      </c>
      <c r="J39" s="53">
        <v>1.44014</v>
      </c>
      <c r="K39" s="54">
        <v>12337.67</v>
      </c>
      <c r="L39" s="54">
        <v>9490.52</v>
      </c>
      <c r="M39" s="52">
        <v>11.15</v>
      </c>
      <c r="N39" s="49" t="s">
        <v>85</v>
      </c>
      <c r="O39" s="49" t="s">
        <v>86</v>
      </c>
      <c r="P39" s="49"/>
      <c r="Q39" s="49" t="s">
        <v>87</v>
      </c>
      <c r="R39" s="55">
        <v>0</v>
      </c>
    </row>
    <row r="42" spans="1:21" x14ac:dyDescent="0.25">
      <c r="L42" s="22">
        <f>SUBTOTAL(1,L4:L37)</f>
        <v>4420.4399999999996</v>
      </c>
      <c r="M42" s="61">
        <f>SUBTOTAL(1,M4:M37)</f>
        <v>6.6333333333333329</v>
      </c>
      <c r="S42" s="60"/>
      <c r="T42" s="60"/>
    </row>
    <row r="44" spans="1:21" x14ac:dyDescent="0.25">
      <c r="L44" s="23">
        <f>L42/M42</f>
        <v>666.39798994974876</v>
      </c>
    </row>
  </sheetData>
  <autoFilter ref="A3:U39" xr:uid="{9EA6DAAB-1BB8-4DEF-9D57-533DD8443195}">
    <filterColumn colId="2">
      <filters>
        <filter val="1"/>
        <filter val="2"/>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DC8A-2BF9-4748-A2DB-72C0E134AAA7}">
  <sheetPr codeName="Sheet5">
    <tabColor rgb="FF00B050"/>
  </sheetPr>
  <dimension ref="B2:I687"/>
  <sheetViews>
    <sheetView workbookViewId="0">
      <selection activeCell="C9" sqref="C9:C654"/>
    </sheetView>
  </sheetViews>
  <sheetFormatPr defaultRowHeight="15" x14ac:dyDescent="0.25"/>
  <cols>
    <col min="2" max="2" width="11" customWidth="1"/>
    <col min="3" max="3" width="16.42578125" customWidth="1"/>
    <col min="4" max="4" width="47.85546875" bestFit="1" customWidth="1"/>
    <col min="5" max="5" width="57.5703125" bestFit="1" customWidth="1"/>
    <col min="6" max="6" width="22.140625" bestFit="1" customWidth="1"/>
    <col min="7" max="7" width="33.140625" customWidth="1"/>
    <col min="8" max="8" width="27.42578125" customWidth="1"/>
    <col min="9" max="9" width="15.7109375" style="64" customWidth="1"/>
    <col min="10" max="10" width="14.42578125" customWidth="1"/>
  </cols>
  <sheetData>
    <row r="2" spans="2:9" x14ac:dyDescent="0.25">
      <c r="B2" s="22" t="s">
        <v>142</v>
      </c>
      <c r="C2" s="22" t="s">
        <v>143</v>
      </c>
      <c r="D2" s="22" t="s">
        <v>144</v>
      </c>
      <c r="E2" s="22" t="s">
        <v>145</v>
      </c>
      <c r="F2" s="22" t="s">
        <v>146</v>
      </c>
      <c r="G2" s="22" t="s">
        <v>147</v>
      </c>
      <c r="H2" s="22" t="s">
        <v>9</v>
      </c>
      <c r="I2" s="67" t="s">
        <v>148</v>
      </c>
    </row>
    <row r="3" spans="2:9" x14ac:dyDescent="0.25">
      <c r="B3" s="117" t="s">
        <v>170</v>
      </c>
      <c r="C3" s="22" t="s">
        <v>54</v>
      </c>
      <c r="D3" s="22" t="s">
        <v>171</v>
      </c>
      <c r="E3" s="22" t="str">
        <f t="shared" ref="E3:E66" si="0">CONCATENATE(C3,D3)</f>
        <v>BILOXIADVANCED HEALTH SYSTEMS</v>
      </c>
      <c r="F3" s="22" t="s">
        <v>172</v>
      </c>
      <c r="G3" s="22" t="s">
        <v>173</v>
      </c>
      <c r="H3" s="22" t="s">
        <v>154</v>
      </c>
      <c r="I3" s="67">
        <v>777</v>
      </c>
    </row>
    <row r="4" spans="2:9" x14ac:dyDescent="0.25">
      <c r="B4" s="117" t="s">
        <v>164</v>
      </c>
      <c r="C4" s="22" t="s">
        <v>49</v>
      </c>
      <c r="D4" s="22" t="s">
        <v>174</v>
      </c>
      <c r="E4" s="22" t="str">
        <f t="shared" si="0"/>
        <v>ABILENEAETNA (COMMERCIAL)</v>
      </c>
      <c r="F4" s="22" t="s">
        <v>172</v>
      </c>
      <c r="G4" s="22" t="s">
        <v>173</v>
      </c>
      <c r="H4" s="22" t="s">
        <v>154</v>
      </c>
      <c r="I4" s="67">
        <v>1008</v>
      </c>
    </row>
    <row r="5" spans="2:9" x14ac:dyDescent="0.25">
      <c r="B5" s="117" t="s">
        <v>161</v>
      </c>
      <c r="C5" s="22" t="s">
        <v>61</v>
      </c>
      <c r="D5" s="22" t="s">
        <v>174</v>
      </c>
      <c r="E5" s="22" t="str">
        <f t="shared" si="0"/>
        <v>ALEXANDRIAAETNA (COMMERCIAL)</v>
      </c>
      <c r="F5" s="22" t="s">
        <v>172</v>
      </c>
      <c r="G5" s="22" t="s">
        <v>173</v>
      </c>
      <c r="H5" s="22" t="s">
        <v>154</v>
      </c>
      <c r="I5" s="67">
        <v>1000</v>
      </c>
    </row>
    <row r="6" spans="2:9" x14ac:dyDescent="0.25">
      <c r="B6" s="117" t="s">
        <v>309</v>
      </c>
      <c r="C6" s="118" t="s">
        <v>396</v>
      </c>
      <c r="D6" s="22" t="s">
        <v>174</v>
      </c>
      <c r="E6" s="22" t="str">
        <f t="shared" si="0"/>
        <v>AmarilloAETNA (COMMERCIAL)</v>
      </c>
      <c r="F6" s="22" t="s">
        <v>172</v>
      </c>
      <c r="G6" s="22" t="s">
        <v>173</v>
      </c>
      <c r="H6" s="22" t="s">
        <v>154</v>
      </c>
      <c r="I6" s="67">
        <v>1008</v>
      </c>
    </row>
    <row r="7" spans="2:9" x14ac:dyDescent="0.25">
      <c r="B7" s="117" t="s">
        <v>155</v>
      </c>
      <c r="C7" s="22" t="s">
        <v>53</v>
      </c>
      <c r="D7" s="22" t="s">
        <v>174</v>
      </c>
      <c r="E7" s="22" t="str">
        <f t="shared" si="0"/>
        <v>BATON ROUGEAETNA (COMMERCIAL)</v>
      </c>
      <c r="F7" s="22" t="s">
        <v>172</v>
      </c>
      <c r="G7" s="22" t="s">
        <v>173</v>
      </c>
      <c r="H7" s="22" t="s">
        <v>154</v>
      </c>
      <c r="I7" s="67">
        <v>1000</v>
      </c>
    </row>
    <row r="8" spans="2:9" x14ac:dyDescent="0.25">
      <c r="B8" s="117" t="s">
        <v>170</v>
      </c>
      <c r="C8" s="22" t="s">
        <v>54</v>
      </c>
      <c r="D8" s="22" t="s">
        <v>174</v>
      </c>
      <c r="E8" s="22" t="str">
        <f t="shared" si="0"/>
        <v>BILOXIAETNA (COMMERCIAL)</v>
      </c>
      <c r="F8" s="22" t="s">
        <v>172</v>
      </c>
      <c r="G8" s="22" t="s">
        <v>173</v>
      </c>
      <c r="H8" s="22" t="s">
        <v>154</v>
      </c>
      <c r="I8" s="67">
        <v>1020</v>
      </c>
    </row>
    <row r="9" spans="2:9" x14ac:dyDescent="0.25">
      <c r="B9" s="117" t="s">
        <v>83</v>
      </c>
      <c r="C9" s="118" t="s">
        <v>344</v>
      </c>
      <c r="D9" s="22" t="s">
        <v>174</v>
      </c>
      <c r="E9" s="22" t="str">
        <f t="shared" si="0"/>
        <v>CORPUSAETNA (COMMERCIAL)</v>
      </c>
      <c r="F9" s="22" t="s">
        <v>172</v>
      </c>
      <c r="G9" s="22" t="s">
        <v>173</v>
      </c>
      <c r="H9" s="22" t="s">
        <v>154</v>
      </c>
      <c r="I9" s="67">
        <v>1008</v>
      </c>
    </row>
    <row r="10" spans="2:9" x14ac:dyDescent="0.25">
      <c r="B10" s="117" t="s">
        <v>156</v>
      </c>
      <c r="C10" s="22" t="s">
        <v>55</v>
      </c>
      <c r="D10" s="22" t="s">
        <v>174</v>
      </c>
      <c r="E10" s="22" t="str">
        <f t="shared" si="0"/>
        <v>DERIDDERAETNA (COMMERCIAL)</v>
      </c>
      <c r="F10" s="22" t="s">
        <v>172</v>
      </c>
      <c r="G10" s="22" t="s">
        <v>173</v>
      </c>
      <c r="H10" s="22" t="s">
        <v>154</v>
      </c>
      <c r="I10" s="67">
        <v>1000</v>
      </c>
    </row>
    <row r="11" spans="2:9" x14ac:dyDescent="0.25">
      <c r="B11" s="117" t="s">
        <v>162</v>
      </c>
      <c r="C11" s="22" t="s">
        <v>62</v>
      </c>
      <c r="D11" s="22" t="s">
        <v>174</v>
      </c>
      <c r="E11" s="22" t="str">
        <f t="shared" si="0"/>
        <v>GNOAETNA (COMMERCIAL)</v>
      </c>
      <c r="F11" s="22" t="s">
        <v>172</v>
      </c>
      <c r="G11" s="22" t="s">
        <v>173</v>
      </c>
      <c r="H11" s="22" t="s">
        <v>154</v>
      </c>
      <c r="I11" s="67">
        <v>1000</v>
      </c>
    </row>
    <row r="12" spans="2:9" x14ac:dyDescent="0.25">
      <c r="B12" s="117" t="s">
        <v>169</v>
      </c>
      <c r="C12" s="22" t="s">
        <v>52</v>
      </c>
      <c r="D12" s="22" t="s">
        <v>174</v>
      </c>
      <c r="E12" s="22" t="str">
        <f t="shared" si="0"/>
        <v>KATYAETNA (COMMERCIAL)</v>
      </c>
      <c r="F12" s="22" t="s">
        <v>172</v>
      </c>
      <c r="G12" s="22" t="s">
        <v>173</v>
      </c>
      <c r="H12" s="22" t="s">
        <v>154</v>
      </c>
      <c r="I12" s="67">
        <v>1008</v>
      </c>
    </row>
    <row r="13" spans="2:9" x14ac:dyDescent="0.25">
      <c r="B13" s="117" t="s">
        <v>158</v>
      </c>
      <c r="C13" s="22" t="s">
        <v>159</v>
      </c>
      <c r="D13" s="22" t="s">
        <v>174</v>
      </c>
      <c r="E13" s="22" t="str">
        <f t="shared" si="0"/>
        <v>KENTWOODAETNA (COMMERCIAL)</v>
      </c>
      <c r="F13" s="22" t="s">
        <v>172</v>
      </c>
      <c r="G13" s="22" t="s">
        <v>173</v>
      </c>
      <c r="H13" s="22" t="s">
        <v>154</v>
      </c>
      <c r="I13" s="67">
        <v>1000</v>
      </c>
    </row>
    <row r="14" spans="2:9" x14ac:dyDescent="0.25">
      <c r="B14" s="117" t="s">
        <v>149</v>
      </c>
      <c r="C14" s="22" t="s">
        <v>150</v>
      </c>
      <c r="D14" s="22" t="s">
        <v>174</v>
      </c>
      <c r="E14" s="22" t="str">
        <f t="shared" si="0"/>
        <v>LAFAYETTEAETNA (COMMERCIAL)</v>
      </c>
      <c r="F14" s="22" t="s">
        <v>172</v>
      </c>
      <c r="G14" s="22" t="s">
        <v>173</v>
      </c>
      <c r="H14" s="22" t="s">
        <v>154</v>
      </c>
      <c r="I14" s="67">
        <v>1000</v>
      </c>
    </row>
    <row r="15" spans="2:9" x14ac:dyDescent="0.25">
      <c r="B15" s="117" t="s">
        <v>157</v>
      </c>
      <c r="C15" s="22" t="s">
        <v>57</v>
      </c>
      <c r="D15" s="22" t="s">
        <v>174</v>
      </c>
      <c r="E15" s="22" t="str">
        <f t="shared" si="0"/>
        <v>LAKE CHARLESAETNA (COMMERCIAL)</v>
      </c>
      <c r="F15" s="22" t="s">
        <v>172</v>
      </c>
      <c r="G15" s="22" t="s">
        <v>173</v>
      </c>
      <c r="H15" s="22" t="s">
        <v>154</v>
      </c>
      <c r="I15" s="67">
        <v>1000</v>
      </c>
    </row>
    <row r="16" spans="2:9" x14ac:dyDescent="0.25">
      <c r="B16" s="117" t="s">
        <v>165</v>
      </c>
      <c r="C16" s="22" t="s">
        <v>50</v>
      </c>
      <c r="D16" s="22" t="s">
        <v>174</v>
      </c>
      <c r="E16" s="22" t="str">
        <f t="shared" si="0"/>
        <v>LONGVIEWAETNA (COMMERCIAL)</v>
      </c>
      <c r="F16" s="22" t="s">
        <v>172</v>
      </c>
      <c r="G16" s="22" t="s">
        <v>173</v>
      </c>
      <c r="H16" s="22" t="s">
        <v>154</v>
      </c>
      <c r="I16" s="67">
        <v>1008</v>
      </c>
    </row>
    <row r="17" spans="2:9" x14ac:dyDescent="0.25">
      <c r="B17" s="117" t="s">
        <v>166</v>
      </c>
      <c r="C17" s="22" t="s">
        <v>51</v>
      </c>
      <c r="D17" s="22" t="s">
        <v>174</v>
      </c>
      <c r="E17" s="22" t="str">
        <f t="shared" si="0"/>
        <v>LUFKINAETNA (COMMERCIAL)</v>
      </c>
      <c r="F17" s="22" t="s">
        <v>172</v>
      </c>
      <c r="G17" s="22" t="s">
        <v>173</v>
      </c>
      <c r="H17" s="22" t="s">
        <v>154</v>
      </c>
      <c r="I17" s="67">
        <v>1008</v>
      </c>
    </row>
    <row r="18" spans="2:9" x14ac:dyDescent="0.25">
      <c r="B18" s="117" t="s">
        <v>163</v>
      </c>
      <c r="C18" s="22" t="s">
        <v>48</v>
      </c>
      <c r="D18" s="22" t="s">
        <v>174</v>
      </c>
      <c r="E18" s="22" t="str">
        <f t="shared" si="0"/>
        <v>MIDLANDAETNA (COMMERCIAL)</v>
      </c>
      <c r="F18" s="22" t="s">
        <v>172</v>
      </c>
      <c r="G18" s="22" t="s">
        <v>173</v>
      </c>
      <c r="H18" s="22" t="s">
        <v>154</v>
      </c>
      <c r="I18" s="67">
        <v>1008</v>
      </c>
    </row>
    <row r="19" spans="2:9" x14ac:dyDescent="0.25">
      <c r="B19" s="117" t="s">
        <v>160</v>
      </c>
      <c r="C19" s="22" t="s">
        <v>60</v>
      </c>
      <c r="D19" s="22" t="s">
        <v>174</v>
      </c>
      <c r="E19" s="22" t="str">
        <f t="shared" si="0"/>
        <v>OPELOUSASAETNA (COMMERCIAL)</v>
      </c>
      <c r="F19" s="22" t="s">
        <v>172</v>
      </c>
      <c r="G19" s="22" t="s">
        <v>173</v>
      </c>
      <c r="H19" s="22" t="s">
        <v>154</v>
      </c>
      <c r="I19" s="67">
        <v>1000</v>
      </c>
    </row>
    <row r="20" spans="2:9" x14ac:dyDescent="0.25">
      <c r="B20" s="117" t="s">
        <v>167</v>
      </c>
      <c r="C20" s="22" t="s">
        <v>56</v>
      </c>
      <c r="D20" s="22" t="s">
        <v>174</v>
      </c>
      <c r="E20" s="22" t="str">
        <f t="shared" si="0"/>
        <v>PASADENAAETNA (COMMERCIAL)</v>
      </c>
      <c r="F20" s="22" t="s">
        <v>172</v>
      </c>
      <c r="G20" s="22" t="s">
        <v>173</v>
      </c>
      <c r="H20" s="22" t="s">
        <v>154</v>
      </c>
      <c r="I20" s="67">
        <v>1008</v>
      </c>
    </row>
    <row r="21" spans="2:9" x14ac:dyDescent="0.25">
      <c r="B21" s="117" t="s">
        <v>311</v>
      </c>
      <c r="C21" s="22" t="s">
        <v>312</v>
      </c>
      <c r="D21" s="22" t="s">
        <v>174</v>
      </c>
      <c r="E21" s="22" t="str">
        <f t="shared" si="0"/>
        <v>SHREVEPORTAETNA (COMMERCIAL)</v>
      </c>
      <c r="F21" s="22" t="s">
        <v>172</v>
      </c>
      <c r="G21" s="22" t="s">
        <v>173</v>
      </c>
      <c r="H21" s="22" t="s">
        <v>154</v>
      </c>
      <c r="I21" s="67">
        <v>1008</v>
      </c>
    </row>
    <row r="22" spans="2:9" x14ac:dyDescent="0.25">
      <c r="B22" s="117" t="s">
        <v>168</v>
      </c>
      <c r="C22" s="22" t="s">
        <v>58</v>
      </c>
      <c r="D22" s="22" t="s">
        <v>174</v>
      </c>
      <c r="E22" s="22" t="str">
        <f t="shared" si="0"/>
        <v>WACOAETNA (COMMERCIAL)</v>
      </c>
      <c r="F22" s="22" t="s">
        <v>172</v>
      </c>
      <c r="G22" s="22" t="s">
        <v>173</v>
      </c>
      <c r="H22" s="22" t="s">
        <v>154</v>
      </c>
      <c r="I22" s="67">
        <v>1008</v>
      </c>
    </row>
    <row r="23" spans="2:9" x14ac:dyDescent="0.25">
      <c r="B23" s="117" t="s">
        <v>164</v>
      </c>
      <c r="C23" s="22" t="s">
        <v>49</v>
      </c>
      <c r="D23" s="22" t="s">
        <v>175</v>
      </c>
      <c r="E23" s="22" t="str">
        <f t="shared" si="0"/>
        <v>ABILENEAETNA (MEDICARE ADVANTAGE)</v>
      </c>
      <c r="F23" s="22" t="s">
        <v>176</v>
      </c>
      <c r="G23" s="22" t="s">
        <v>173</v>
      </c>
      <c r="H23" s="22" t="s">
        <v>154</v>
      </c>
      <c r="I23" s="67">
        <v>1008</v>
      </c>
    </row>
    <row r="24" spans="2:9" x14ac:dyDescent="0.25">
      <c r="B24" s="117" t="s">
        <v>161</v>
      </c>
      <c r="C24" s="22" t="s">
        <v>61</v>
      </c>
      <c r="D24" s="22" t="s">
        <v>175</v>
      </c>
      <c r="E24" s="22" t="str">
        <f t="shared" si="0"/>
        <v>ALEXANDRIAAETNA (MEDICARE ADVANTAGE)</v>
      </c>
      <c r="F24" s="22" t="s">
        <v>176</v>
      </c>
      <c r="G24" s="22" t="s">
        <v>173</v>
      </c>
      <c r="H24" s="22" t="s">
        <v>154</v>
      </c>
      <c r="I24" s="67">
        <v>1000</v>
      </c>
    </row>
    <row r="25" spans="2:9" x14ac:dyDescent="0.25">
      <c r="B25" s="117" t="s">
        <v>309</v>
      </c>
      <c r="C25" s="118" t="s">
        <v>396</v>
      </c>
      <c r="D25" s="22" t="s">
        <v>175</v>
      </c>
      <c r="E25" s="22" t="str">
        <f t="shared" si="0"/>
        <v>AmarilloAETNA (MEDICARE ADVANTAGE)</v>
      </c>
      <c r="F25" s="22" t="s">
        <v>176</v>
      </c>
      <c r="G25" s="22" t="s">
        <v>173</v>
      </c>
      <c r="H25" s="22" t="s">
        <v>154</v>
      </c>
      <c r="I25" s="67">
        <v>1008</v>
      </c>
    </row>
    <row r="26" spans="2:9" x14ac:dyDescent="0.25">
      <c r="B26" s="117" t="s">
        <v>155</v>
      </c>
      <c r="C26" s="22" t="s">
        <v>53</v>
      </c>
      <c r="D26" s="22" t="s">
        <v>175</v>
      </c>
      <c r="E26" s="22" t="str">
        <f t="shared" si="0"/>
        <v>BATON ROUGEAETNA (MEDICARE ADVANTAGE)</v>
      </c>
      <c r="F26" s="22" t="s">
        <v>176</v>
      </c>
      <c r="G26" s="22" t="s">
        <v>173</v>
      </c>
      <c r="H26" s="22" t="s">
        <v>154</v>
      </c>
      <c r="I26" s="67">
        <v>1000</v>
      </c>
    </row>
    <row r="27" spans="2:9" x14ac:dyDescent="0.25">
      <c r="B27" s="117" t="s">
        <v>170</v>
      </c>
      <c r="C27" s="22" t="s">
        <v>54</v>
      </c>
      <c r="D27" s="22" t="s">
        <v>175</v>
      </c>
      <c r="E27" s="22" t="str">
        <f t="shared" si="0"/>
        <v>BILOXIAETNA (MEDICARE ADVANTAGE)</v>
      </c>
      <c r="F27" s="22" t="s">
        <v>176</v>
      </c>
      <c r="G27" s="22" t="s">
        <v>173</v>
      </c>
      <c r="H27" s="22" t="s">
        <v>154</v>
      </c>
      <c r="I27" s="67">
        <v>1020</v>
      </c>
    </row>
    <row r="28" spans="2:9" x14ac:dyDescent="0.25">
      <c r="B28" s="117" t="s">
        <v>83</v>
      </c>
      <c r="C28" s="118" t="s">
        <v>344</v>
      </c>
      <c r="D28" s="22" t="s">
        <v>175</v>
      </c>
      <c r="E28" s="22" t="str">
        <f t="shared" si="0"/>
        <v>CORPUSAETNA (MEDICARE ADVANTAGE)</v>
      </c>
      <c r="F28" s="22" t="s">
        <v>176</v>
      </c>
      <c r="G28" s="22" t="s">
        <v>173</v>
      </c>
      <c r="H28" s="22" t="s">
        <v>154</v>
      </c>
      <c r="I28" s="67">
        <v>1008</v>
      </c>
    </row>
    <row r="29" spans="2:9" x14ac:dyDescent="0.25">
      <c r="B29" s="117" t="s">
        <v>156</v>
      </c>
      <c r="C29" s="22" t="s">
        <v>55</v>
      </c>
      <c r="D29" s="22" t="s">
        <v>175</v>
      </c>
      <c r="E29" s="22" t="str">
        <f t="shared" si="0"/>
        <v>DERIDDERAETNA (MEDICARE ADVANTAGE)</v>
      </c>
      <c r="F29" s="22" t="s">
        <v>176</v>
      </c>
      <c r="G29" s="22" t="s">
        <v>173</v>
      </c>
      <c r="H29" s="22" t="s">
        <v>154</v>
      </c>
      <c r="I29" s="67">
        <v>1000</v>
      </c>
    </row>
    <row r="30" spans="2:9" x14ac:dyDescent="0.25">
      <c r="B30" s="117" t="s">
        <v>162</v>
      </c>
      <c r="C30" s="22" t="s">
        <v>62</v>
      </c>
      <c r="D30" s="22" t="s">
        <v>175</v>
      </c>
      <c r="E30" s="22" t="str">
        <f t="shared" si="0"/>
        <v>GNOAETNA (MEDICARE ADVANTAGE)</v>
      </c>
      <c r="F30" s="22" t="s">
        <v>176</v>
      </c>
      <c r="G30" s="22" t="s">
        <v>173</v>
      </c>
      <c r="H30" s="22" t="s">
        <v>154</v>
      </c>
      <c r="I30" s="67">
        <v>1000</v>
      </c>
    </row>
    <row r="31" spans="2:9" x14ac:dyDescent="0.25">
      <c r="B31" s="117" t="s">
        <v>169</v>
      </c>
      <c r="C31" s="22" t="s">
        <v>52</v>
      </c>
      <c r="D31" s="22" t="s">
        <v>175</v>
      </c>
      <c r="E31" s="22" t="str">
        <f t="shared" si="0"/>
        <v>KATYAETNA (MEDICARE ADVANTAGE)</v>
      </c>
      <c r="F31" s="22" t="s">
        <v>176</v>
      </c>
      <c r="G31" s="22" t="s">
        <v>173</v>
      </c>
      <c r="H31" s="22" t="s">
        <v>154</v>
      </c>
      <c r="I31" s="67">
        <v>1008</v>
      </c>
    </row>
    <row r="32" spans="2:9" x14ac:dyDescent="0.25">
      <c r="B32" s="117" t="s">
        <v>158</v>
      </c>
      <c r="C32" s="22" t="s">
        <v>159</v>
      </c>
      <c r="D32" s="22" t="s">
        <v>175</v>
      </c>
      <c r="E32" s="22" t="str">
        <f t="shared" si="0"/>
        <v>KENTWOODAETNA (MEDICARE ADVANTAGE)</v>
      </c>
      <c r="F32" s="22" t="s">
        <v>176</v>
      </c>
      <c r="G32" s="22" t="s">
        <v>173</v>
      </c>
      <c r="H32" s="22" t="s">
        <v>154</v>
      </c>
      <c r="I32" s="67">
        <v>1000</v>
      </c>
    </row>
    <row r="33" spans="2:9" x14ac:dyDescent="0.25">
      <c r="B33" s="117" t="s">
        <v>149</v>
      </c>
      <c r="C33" s="22" t="s">
        <v>150</v>
      </c>
      <c r="D33" s="22" t="s">
        <v>175</v>
      </c>
      <c r="E33" s="22" t="str">
        <f t="shared" si="0"/>
        <v>LAFAYETTEAETNA (MEDICARE ADVANTAGE)</v>
      </c>
      <c r="F33" s="22" t="s">
        <v>176</v>
      </c>
      <c r="G33" s="22" t="s">
        <v>173</v>
      </c>
      <c r="H33" s="22" t="s">
        <v>154</v>
      </c>
      <c r="I33" s="67">
        <v>1000</v>
      </c>
    </row>
    <row r="34" spans="2:9" x14ac:dyDescent="0.25">
      <c r="B34" s="117" t="s">
        <v>157</v>
      </c>
      <c r="C34" s="22" t="s">
        <v>57</v>
      </c>
      <c r="D34" s="22" t="s">
        <v>175</v>
      </c>
      <c r="E34" s="22" t="str">
        <f t="shared" si="0"/>
        <v>LAKE CHARLESAETNA (MEDICARE ADVANTAGE)</v>
      </c>
      <c r="F34" s="22" t="s">
        <v>176</v>
      </c>
      <c r="G34" s="22" t="s">
        <v>173</v>
      </c>
      <c r="H34" s="22" t="s">
        <v>154</v>
      </c>
      <c r="I34" s="67">
        <v>1000</v>
      </c>
    </row>
    <row r="35" spans="2:9" x14ac:dyDescent="0.25">
      <c r="B35" s="117" t="s">
        <v>165</v>
      </c>
      <c r="C35" s="22" t="s">
        <v>50</v>
      </c>
      <c r="D35" s="22" t="s">
        <v>175</v>
      </c>
      <c r="E35" s="22" t="str">
        <f t="shared" si="0"/>
        <v>LONGVIEWAETNA (MEDICARE ADVANTAGE)</v>
      </c>
      <c r="F35" s="22" t="s">
        <v>176</v>
      </c>
      <c r="G35" s="22" t="s">
        <v>173</v>
      </c>
      <c r="H35" s="22" t="s">
        <v>154</v>
      </c>
      <c r="I35" s="67">
        <v>1008</v>
      </c>
    </row>
    <row r="36" spans="2:9" x14ac:dyDescent="0.25">
      <c r="B36" s="117" t="s">
        <v>166</v>
      </c>
      <c r="C36" s="22" t="s">
        <v>51</v>
      </c>
      <c r="D36" s="22" t="s">
        <v>175</v>
      </c>
      <c r="E36" s="22" t="str">
        <f t="shared" si="0"/>
        <v>LUFKINAETNA (MEDICARE ADVANTAGE)</v>
      </c>
      <c r="F36" s="22" t="s">
        <v>176</v>
      </c>
      <c r="G36" s="22" t="s">
        <v>173</v>
      </c>
      <c r="H36" s="22" t="s">
        <v>154</v>
      </c>
      <c r="I36" s="67">
        <v>1008</v>
      </c>
    </row>
    <row r="37" spans="2:9" x14ac:dyDescent="0.25">
      <c r="B37" s="117" t="s">
        <v>163</v>
      </c>
      <c r="C37" s="22" t="s">
        <v>48</v>
      </c>
      <c r="D37" s="22" t="s">
        <v>175</v>
      </c>
      <c r="E37" s="22" t="str">
        <f t="shared" si="0"/>
        <v>MIDLANDAETNA (MEDICARE ADVANTAGE)</v>
      </c>
      <c r="F37" s="22" t="s">
        <v>176</v>
      </c>
      <c r="G37" s="22" t="s">
        <v>173</v>
      </c>
      <c r="H37" s="22" t="s">
        <v>154</v>
      </c>
      <c r="I37" s="67">
        <v>1008</v>
      </c>
    </row>
    <row r="38" spans="2:9" x14ac:dyDescent="0.25">
      <c r="B38" s="117" t="s">
        <v>160</v>
      </c>
      <c r="C38" s="22" t="s">
        <v>60</v>
      </c>
      <c r="D38" s="22" t="s">
        <v>175</v>
      </c>
      <c r="E38" s="22" t="str">
        <f t="shared" si="0"/>
        <v>OPELOUSASAETNA (MEDICARE ADVANTAGE)</v>
      </c>
      <c r="F38" s="22" t="s">
        <v>176</v>
      </c>
      <c r="G38" s="22" t="s">
        <v>173</v>
      </c>
      <c r="H38" s="22" t="s">
        <v>154</v>
      </c>
      <c r="I38" s="67">
        <v>1000</v>
      </c>
    </row>
    <row r="39" spans="2:9" x14ac:dyDescent="0.25">
      <c r="B39" s="117" t="s">
        <v>167</v>
      </c>
      <c r="C39" s="22" t="s">
        <v>56</v>
      </c>
      <c r="D39" s="22" t="s">
        <v>175</v>
      </c>
      <c r="E39" s="22" t="str">
        <f t="shared" si="0"/>
        <v>PASADENAAETNA (MEDICARE ADVANTAGE)</v>
      </c>
      <c r="F39" s="22" t="s">
        <v>176</v>
      </c>
      <c r="G39" s="22" t="s">
        <v>173</v>
      </c>
      <c r="H39" s="22" t="s">
        <v>154</v>
      </c>
      <c r="I39" s="67">
        <v>1008</v>
      </c>
    </row>
    <row r="40" spans="2:9" x14ac:dyDescent="0.25">
      <c r="B40" s="117" t="s">
        <v>311</v>
      </c>
      <c r="C40" s="22" t="s">
        <v>312</v>
      </c>
      <c r="D40" s="22" t="s">
        <v>175</v>
      </c>
      <c r="E40" s="22" t="str">
        <f t="shared" si="0"/>
        <v>SHREVEPORTAETNA (MEDICARE ADVANTAGE)</v>
      </c>
      <c r="F40" s="22" t="s">
        <v>176</v>
      </c>
      <c r="G40" s="22" t="s">
        <v>173</v>
      </c>
      <c r="H40" s="22" t="s">
        <v>154</v>
      </c>
      <c r="I40" s="67">
        <v>1008</v>
      </c>
    </row>
    <row r="41" spans="2:9" x14ac:dyDescent="0.25">
      <c r="B41" s="117" t="s">
        <v>168</v>
      </c>
      <c r="C41" s="22" t="s">
        <v>58</v>
      </c>
      <c r="D41" s="22" t="s">
        <v>175</v>
      </c>
      <c r="E41" s="22" t="str">
        <f t="shared" si="0"/>
        <v>WACOAETNA (MEDICARE ADVANTAGE)</v>
      </c>
      <c r="F41" s="22" t="s">
        <v>176</v>
      </c>
      <c r="G41" s="22" t="s">
        <v>173</v>
      </c>
      <c r="H41" s="22" t="s">
        <v>154</v>
      </c>
      <c r="I41" s="67">
        <v>1008</v>
      </c>
    </row>
    <row r="42" spans="2:9" x14ac:dyDescent="0.25">
      <c r="B42" s="117" t="s">
        <v>161</v>
      </c>
      <c r="C42" s="22" t="s">
        <v>61</v>
      </c>
      <c r="D42" s="22" t="s">
        <v>177</v>
      </c>
      <c r="E42" s="22" t="str">
        <f t="shared" si="0"/>
        <v>ALEXANDRIAAETNA BETTER HEALTH (MEDICAID)</v>
      </c>
      <c r="F42" s="22" t="s">
        <v>178</v>
      </c>
      <c r="G42" s="22" t="s">
        <v>179</v>
      </c>
      <c r="H42" s="22" t="s">
        <v>154</v>
      </c>
      <c r="I42" s="67">
        <v>737.63</v>
      </c>
    </row>
    <row r="43" spans="2:9" x14ac:dyDescent="0.25">
      <c r="B43" s="117" t="s">
        <v>155</v>
      </c>
      <c r="C43" s="22" t="s">
        <v>53</v>
      </c>
      <c r="D43" s="22" t="s">
        <v>177</v>
      </c>
      <c r="E43" s="22" t="str">
        <f t="shared" si="0"/>
        <v>BATON ROUGEAETNA BETTER HEALTH (MEDICAID)</v>
      </c>
      <c r="F43" s="22" t="s">
        <v>178</v>
      </c>
      <c r="G43" s="22" t="s">
        <v>179</v>
      </c>
      <c r="H43" s="22" t="s">
        <v>154</v>
      </c>
      <c r="I43" s="67">
        <v>737.63</v>
      </c>
    </row>
    <row r="44" spans="2:9" x14ac:dyDescent="0.25">
      <c r="B44" s="117" t="s">
        <v>156</v>
      </c>
      <c r="C44" s="22" t="s">
        <v>55</v>
      </c>
      <c r="D44" s="22" t="s">
        <v>177</v>
      </c>
      <c r="E44" s="22" t="str">
        <f t="shared" si="0"/>
        <v>DERIDDERAETNA BETTER HEALTH (MEDICAID)</v>
      </c>
      <c r="F44" s="22" t="s">
        <v>178</v>
      </c>
      <c r="G44" s="22" t="s">
        <v>179</v>
      </c>
      <c r="H44" s="22" t="s">
        <v>154</v>
      </c>
      <c r="I44" s="67">
        <v>737.63</v>
      </c>
    </row>
    <row r="45" spans="2:9" x14ac:dyDescent="0.25">
      <c r="B45" s="117" t="s">
        <v>162</v>
      </c>
      <c r="C45" s="22" t="s">
        <v>62</v>
      </c>
      <c r="D45" s="22" t="s">
        <v>177</v>
      </c>
      <c r="E45" s="22" t="str">
        <f t="shared" si="0"/>
        <v>GNOAETNA BETTER HEALTH (MEDICAID)</v>
      </c>
      <c r="F45" s="22" t="s">
        <v>178</v>
      </c>
      <c r="G45" s="22" t="s">
        <v>179</v>
      </c>
      <c r="H45" s="22" t="s">
        <v>154</v>
      </c>
      <c r="I45" s="67">
        <v>737.63</v>
      </c>
    </row>
    <row r="46" spans="2:9" x14ac:dyDescent="0.25">
      <c r="B46" s="117" t="s">
        <v>169</v>
      </c>
      <c r="C46" s="119" t="s">
        <v>397</v>
      </c>
      <c r="D46" s="22" t="s">
        <v>177</v>
      </c>
      <c r="E46" s="22" t="str">
        <f t="shared" si="0"/>
        <v>KatyAETNA BETTER HEALTH (MEDICAID)</v>
      </c>
      <c r="F46" s="22" t="s">
        <v>178</v>
      </c>
      <c r="G46" s="22" t="s">
        <v>179</v>
      </c>
      <c r="H46" s="22" t="s">
        <v>154</v>
      </c>
      <c r="I46" s="67">
        <v>737.63</v>
      </c>
    </row>
    <row r="47" spans="2:9" x14ac:dyDescent="0.25">
      <c r="B47" s="117" t="s">
        <v>158</v>
      </c>
      <c r="C47" s="22" t="s">
        <v>159</v>
      </c>
      <c r="D47" s="22" t="s">
        <v>177</v>
      </c>
      <c r="E47" s="22" t="str">
        <f t="shared" si="0"/>
        <v>KENTWOODAETNA BETTER HEALTH (MEDICAID)</v>
      </c>
      <c r="F47" s="22" t="s">
        <v>178</v>
      </c>
      <c r="G47" s="22" t="s">
        <v>179</v>
      </c>
      <c r="H47" s="22" t="s">
        <v>154</v>
      </c>
      <c r="I47" s="67">
        <v>737.63</v>
      </c>
    </row>
    <row r="48" spans="2:9" x14ac:dyDescent="0.25">
      <c r="B48" s="117" t="s">
        <v>149</v>
      </c>
      <c r="C48" s="22" t="s">
        <v>150</v>
      </c>
      <c r="D48" s="22" t="s">
        <v>177</v>
      </c>
      <c r="E48" s="22" t="str">
        <f t="shared" si="0"/>
        <v>LAFAYETTEAETNA BETTER HEALTH (MEDICAID)</v>
      </c>
      <c r="F48" s="22" t="s">
        <v>178</v>
      </c>
      <c r="G48" s="22" t="s">
        <v>179</v>
      </c>
      <c r="H48" s="22" t="s">
        <v>154</v>
      </c>
      <c r="I48" s="67">
        <v>737.63</v>
      </c>
    </row>
    <row r="49" spans="2:9" x14ac:dyDescent="0.25">
      <c r="B49" s="117" t="s">
        <v>157</v>
      </c>
      <c r="C49" s="22" t="s">
        <v>57</v>
      </c>
      <c r="D49" s="22" t="s">
        <v>177</v>
      </c>
      <c r="E49" s="22" t="str">
        <f t="shared" si="0"/>
        <v>LAKE CHARLESAETNA BETTER HEALTH (MEDICAID)</v>
      </c>
      <c r="F49" s="22" t="s">
        <v>178</v>
      </c>
      <c r="G49" s="22" t="s">
        <v>179</v>
      </c>
      <c r="H49" s="22" t="s">
        <v>154</v>
      </c>
      <c r="I49" s="67">
        <v>737.63</v>
      </c>
    </row>
    <row r="50" spans="2:9" x14ac:dyDescent="0.25">
      <c r="B50" s="117" t="s">
        <v>165</v>
      </c>
      <c r="C50" s="119" t="s">
        <v>398</v>
      </c>
      <c r="D50" s="22" t="s">
        <v>177</v>
      </c>
      <c r="E50" s="22" t="str">
        <f t="shared" si="0"/>
        <v>LongviewAETNA BETTER HEALTH (MEDICAID)</v>
      </c>
      <c r="F50" s="22" t="s">
        <v>178</v>
      </c>
      <c r="G50" s="22" t="s">
        <v>179</v>
      </c>
      <c r="H50" s="22" t="s">
        <v>154</v>
      </c>
      <c r="I50" s="67">
        <v>737.63</v>
      </c>
    </row>
    <row r="51" spans="2:9" x14ac:dyDescent="0.25">
      <c r="B51" s="117" t="s">
        <v>166</v>
      </c>
      <c r="C51" s="119" t="s">
        <v>399</v>
      </c>
      <c r="D51" s="22" t="s">
        <v>177</v>
      </c>
      <c r="E51" s="22" t="str">
        <f t="shared" si="0"/>
        <v>LufkinAETNA BETTER HEALTH (MEDICAID)</v>
      </c>
      <c r="F51" s="22" t="s">
        <v>178</v>
      </c>
      <c r="G51" s="22" t="s">
        <v>179</v>
      </c>
      <c r="H51" s="22" t="s">
        <v>154</v>
      </c>
      <c r="I51" s="67">
        <v>737.63</v>
      </c>
    </row>
    <row r="52" spans="2:9" x14ac:dyDescent="0.25">
      <c r="B52" s="117" t="s">
        <v>160</v>
      </c>
      <c r="C52" s="22" t="s">
        <v>60</v>
      </c>
      <c r="D52" s="22" t="s">
        <v>177</v>
      </c>
      <c r="E52" s="22" t="str">
        <f t="shared" si="0"/>
        <v>OPELOUSASAETNA BETTER HEALTH (MEDICAID)</v>
      </c>
      <c r="F52" s="22" t="s">
        <v>178</v>
      </c>
      <c r="G52" s="22" t="s">
        <v>179</v>
      </c>
      <c r="H52" s="22" t="s">
        <v>154</v>
      </c>
      <c r="I52" s="67">
        <v>737.63</v>
      </c>
    </row>
    <row r="53" spans="2:9" x14ac:dyDescent="0.25">
      <c r="B53" s="117" t="s">
        <v>311</v>
      </c>
      <c r="C53" s="22" t="s">
        <v>312</v>
      </c>
      <c r="D53" s="22" t="s">
        <v>177</v>
      </c>
      <c r="E53" s="22" t="str">
        <f t="shared" si="0"/>
        <v>SHREVEPORTAETNA BETTER HEALTH (MEDICAID)</v>
      </c>
      <c r="F53" s="22" t="s">
        <v>178</v>
      </c>
      <c r="G53" s="22" t="s">
        <v>179</v>
      </c>
      <c r="H53" s="22" t="s">
        <v>154</v>
      </c>
      <c r="I53" s="67">
        <v>737.63</v>
      </c>
    </row>
    <row r="54" spans="2:9" x14ac:dyDescent="0.25">
      <c r="B54" s="117" t="s">
        <v>161</v>
      </c>
      <c r="C54" s="22" t="s">
        <v>61</v>
      </c>
      <c r="D54" s="22" t="s">
        <v>180</v>
      </c>
      <c r="E54" s="22" t="str">
        <f t="shared" si="0"/>
        <v>ALEXANDRIAAMERIGROUP LA HEALTHY BLUE (MEDICAID)</v>
      </c>
      <c r="F54" s="22" t="s">
        <v>178</v>
      </c>
      <c r="G54" s="22" t="s">
        <v>179</v>
      </c>
      <c r="H54" s="22" t="s">
        <v>154</v>
      </c>
      <c r="I54" s="67">
        <v>737.63</v>
      </c>
    </row>
    <row r="55" spans="2:9" x14ac:dyDescent="0.25">
      <c r="B55" s="117" t="s">
        <v>155</v>
      </c>
      <c r="C55" s="22" t="s">
        <v>53</v>
      </c>
      <c r="D55" s="22" t="s">
        <v>180</v>
      </c>
      <c r="E55" s="22" t="str">
        <f t="shared" si="0"/>
        <v>BATON ROUGEAMERIGROUP LA HEALTHY BLUE (MEDICAID)</v>
      </c>
      <c r="F55" s="22" t="s">
        <v>178</v>
      </c>
      <c r="G55" s="22" t="s">
        <v>179</v>
      </c>
      <c r="H55" s="22" t="s">
        <v>154</v>
      </c>
      <c r="I55" s="67">
        <v>737.63</v>
      </c>
    </row>
    <row r="56" spans="2:9" x14ac:dyDescent="0.25">
      <c r="B56" s="117" t="s">
        <v>156</v>
      </c>
      <c r="C56" s="22" t="s">
        <v>55</v>
      </c>
      <c r="D56" s="22" t="s">
        <v>180</v>
      </c>
      <c r="E56" s="22" t="str">
        <f t="shared" si="0"/>
        <v>DERIDDERAMERIGROUP LA HEALTHY BLUE (MEDICAID)</v>
      </c>
      <c r="F56" s="22" t="s">
        <v>178</v>
      </c>
      <c r="G56" s="22" t="s">
        <v>179</v>
      </c>
      <c r="H56" s="22" t="s">
        <v>154</v>
      </c>
      <c r="I56" s="67">
        <v>737.63</v>
      </c>
    </row>
    <row r="57" spans="2:9" x14ac:dyDescent="0.25">
      <c r="B57" s="117" t="s">
        <v>162</v>
      </c>
      <c r="C57" s="22" t="s">
        <v>62</v>
      </c>
      <c r="D57" s="22" t="s">
        <v>180</v>
      </c>
      <c r="E57" s="22" t="str">
        <f t="shared" si="0"/>
        <v>GNOAMERIGROUP LA HEALTHY BLUE (MEDICAID)</v>
      </c>
      <c r="F57" s="22" t="s">
        <v>178</v>
      </c>
      <c r="G57" s="22" t="s">
        <v>179</v>
      </c>
      <c r="H57" s="22" t="s">
        <v>154</v>
      </c>
      <c r="I57" s="67">
        <v>737.63</v>
      </c>
    </row>
    <row r="58" spans="2:9" x14ac:dyDescent="0.25">
      <c r="B58" s="117" t="s">
        <v>158</v>
      </c>
      <c r="C58" s="22" t="s">
        <v>159</v>
      </c>
      <c r="D58" s="22" t="s">
        <v>180</v>
      </c>
      <c r="E58" s="22" t="str">
        <f t="shared" si="0"/>
        <v>KENTWOODAMERIGROUP LA HEALTHY BLUE (MEDICAID)</v>
      </c>
      <c r="F58" s="22" t="s">
        <v>178</v>
      </c>
      <c r="G58" s="22" t="s">
        <v>179</v>
      </c>
      <c r="H58" s="22" t="s">
        <v>154</v>
      </c>
      <c r="I58" s="67">
        <v>737.63</v>
      </c>
    </row>
    <row r="59" spans="2:9" x14ac:dyDescent="0.25">
      <c r="B59" s="117" t="s">
        <v>149</v>
      </c>
      <c r="C59" s="22" t="s">
        <v>150</v>
      </c>
      <c r="D59" s="22" t="s">
        <v>180</v>
      </c>
      <c r="E59" s="22" t="str">
        <f t="shared" si="0"/>
        <v>LAFAYETTEAMERIGROUP LA HEALTHY BLUE (MEDICAID)</v>
      </c>
      <c r="F59" s="22" t="s">
        <v>178</v>
      </c>
      <c r="G59" s="22" t="s">
        <v>179</v>
      </c>
      <c r="H59" s="22" t="s">
        <v>154</v>
      </c>
      <c r="I59" s="67">
        <v>737.63</v>
      </c>
    </row>
    <row r="60" spans="2:9" x14ac:dyDescent="0.25">
      <c r="B60" s="117" t="s">
        <v>157</v>
      </c>
      <c r="C60" s="22" t="s">
        <v>57</v>
      </c>
      <c r="D60" s="22" t="s">
        <v>180</v>
      </c>
      <c r="E60" s="22" t="str">
        <f t="shared" si="0"/>
        <v>LAKE CHARLESAMERIGROUP LA HEALTHY BLUE (MEDICAID)</v>
      </c>
      <c r="F60" s="22" t="s">
        <v>178</v>
      </c>
      <c r="G60" s="22" t="s">
        <v>179</v>
      </c>
      <c r="H60" s="22" t="s">
        <v>154</v>
      </c>
      <c r="I60" s="67">
        <v>737.63</v>
      </c>
    </row>
    <row r="61" spans="2:9" x14ac:dyDescent="0.25">
      <c r="B61" s="117" t="s">
        <v>160</v>
      </c>
      <c r="C61" s="22" t="s">
        <v>60</v>
      </c>
      <c r="D61" s="22" t="s">
        <v>180</v>
      </c>
      <c r="E61" s="22" t="str">
        <f t="shared" si="0"/>
        <v>OPELOUSASAMERIGROUP LA HEALTHY BLUE (MEDICAID)</v>
      </c>
      <c r="F61" s="22" t="s">
        <v>178</v>
      </c>
      <c r="G61" s="22" t="s">
        <v>179</v>
      </c>
      <c r="H61" s="22" t="s">
        <v>154</v>
      </c>
      <c r="I61" s="67">
        <v>737.63</v>
      </c>
    </row>
    <row r="62" spans="2:9" x14ac:dyDescent="0.25">
      <c r="B62" s="117" t="s">
        <v>311</v>
      </c>
      <c r="C62" s="22" t="s">
        <v>312</v>
      </c>
      <c r="D62" s="22" t="s">
        <v>180</v>
      </c>
      <c r="E62" s="22" t="str">
        <f t="shared" si="0"/>
        <v>SHREVEPORTAMERIGROUP LA HEALTHY BLUE (MEDICAID)</v>
      </c>
      <c r="F62" s="22" t="s">
        <v>178</v>
      </c>
      <c r="G62" s="22" t="s">
        <v>179</v>
      </c>
      <c r="H62" s="22" t="s">
        <v>154</v>
      </c>
      <c r="I62" s="67">
        <v>737.63</v>
      </c>
    </row>
    <row r="63" spans="2:9" x14ac:dyDescent="0.25">
      <c r="B63" s="117" t="s">
        <v>164</v>
      </c>
      <c r="C63" s="22" t="s">
        <v>49</v>
      </c>
      <c r="D63" s="22" t="s">
        <v>182</v>
      </c>
      <c r="E63" s="22" t="str">
        <f t="shared" si="0"/>
        <v>ABILENEAMERIGROUP TX (MEDICARE ADVANTAGE)</v>
      </c>
      <c r="F63" s="22" t="s">
        <v>176</v>
      </c>
      <c r="G63" s="22" t="s">
        <v>153</v>
      </c>
      <c r="H63" s="22" t="s">
        <v>154</v>
      </c>
      <c r="I63" s="67">
        <v>766.94</v>
      </c>
    </row>
    <row r="64" spans="2:9" x14ac:dyDescent="0.25">
      <c r="B64" s="117" t="s">
        <v>309</v>
      </c>
      <c r="C64" s="118" t="s">
        <v>396</v>
      </c>
      <c r="D64" s="22" t="s">
        <v>182</v>
      </c>
      <c r="E64" s="22" t="str">
        <f t="shared" si="0"/>
        <v>AmarilloAMERIGROUP TX (MEDICARE ADVANTAGE)</v>
      </c>
      <c r="F64" s="22" t="s">
        <v>176</v>
      </c>
      <c r="G64" s="22" t="s">
        <v>153</v>
      </c>
      <c r="H64" s="22" t="s">
        <v>154</v>
      </c>
      <c r="I64" s="67">
        <v>747.17</v>
      </c>
    </row>
    <row r="65" spans="2:9" x14ac:dyDescent="0.25">
      <c r="B65" s="117" t="s">
        <v>156</v>
      </c>
      <c r="C65" s="118" t="s">
        <v>400</v>
      </c>
      <c r="D65" s="22" t="s">
        <v>182</v>
      </c>
      <c r="E65" s="22" t="str">
        <f t="shared" si="0"/>
        <v>DeRidderAMERIGROUP TX (MEDICARE ADVANTAGE)</v>
      </c>
      <c r="F65" s="22" t="s">
        <v>176</v>
      </c>
      <c r="G65" s="22" t="s">
        <v>153</v>
      </c>
      <c r="H65" s="22" t="s">
        <v>154</v>
      </c>
      <c r="I65" s="67">
        <v>660.81</v>
      </c>
    </row>
    <row r="66" spans="2:9" x14ac:dyDescent="0.25">
      <c r="B66" s="117" t="s">
        <v>169</v>
      </c>
      <c r="C66" s="22" t="s">
        <v>52</v>
      </c>
      <c r="D66" s="22" t="s">
        <v>182</v>
      </c>
      <c r="E66" s="22" t="str">
        <f t="shared" si="0"/>
        <v>KATYAMERIGROUP TX (MEDICARE ADVANTAGE)</v>
      </c>
      <c r="F66" s="22" t="s">
        <v>176</v>
      </c>
      <c r="G66" s="22" t="s">
        <v>153</v>
      </c>
      <c r="H66" s="22" t="s">
        <v>154</v>
      </c>
      <c r="I66" s="67">
        <v>865.23</v>
      </c>
    </row>
    <row r="67" spans="2:9" x14ac:dyDescent="0.25">
      <c r="B67" s="117" t="s">
        <v>157</v>
      </c>
      <c r="C67" s="118" t="s">
        <v>401</v>
      </c>
      <c r="D67" s="22" t="s">
        <v>182</v>
      </c>
      <c r="E67" s="22" t="str">
        <f t="shared" ref="E67:E130" si="1">CONCATENATE(C67,D67)</f>
        <v>Lake CharlesAMERIGROUP TX (MEDICARE ADVANTAGE)</v>
      </c>
      <c r="F67" s="22" t="s">
        <v>176</v>
      </c>
      <c r="G67" s="22" t="s">
        <v>153</v>
      </c>
      <c r="H67" s="22" t="s">
        <v>154</v>
      </c>
      <c r="I67" s="67">
        <v>735.92</v>
      </c>
    </row>
    <row r="68" spans="2:9" x14ac:dyDescent="0.25">
      <c r="B68" s="117" t="s">
        <v>165</v>
      </c>
      <c r="C68" s="22" t="s">
        <v>50</v>
      </c>
      <c r="D68" s="22" t="s">
        <v>182</v>
      </c>
      <c r="E68" s="22" t="str">
        <f t="shared" si="1"/>
        <v>LONGVIEWAMERIGROUP TX (MEDICARE ADVANTAGE)</v>
      </c>
      <c r="F68" s="22" t="s">
        <v>176</v>
      </c>
      <c r="G68" s="22" t="s">
        <v>153</v>
      </c>
      <c r="H68" s="22" t="s">
        <v>154</v>
      </c>
      <c r="I68" s="67">
        <v>769.75</v>
      </c>
    </row>
    <row r="69" spans="2:9" x14ac:dyDescent="0.25">
      <c r="B69" s="117" t="s">
        <v>166</v>
      </c>
      <c r="C69" s="22" t="s">
        <v>51</v>
      </c>
      <c r="D69" s="22" t="s">
        <v>182</v>
      </c>
      <c r="E69" s="22" t="str">
        <f t="shared" si="1"/>
        <v>LUFKINAMERIGROUP TX (MEDICARE ADVANTAGE)</v>
      </c>
      <c r="F69" s="22" t="s">
        <v>176</v>
      </c>
      <c r="G69" s="22" t="s">
        <v>153</v>
      </c>
      <c r="H69" s="22" t="s">
        <v>154</v>
      </c>
      <c r="I69" s="67">
        <v>756.55</v>
      </c>
    </row>
    <row r="70" spans="2:9" x14ac:dyDescent="0.25">
      <c r="B70" s="117" t="s">
        <v>163</v>
      </c>
      <c r="C70" s="22" t="s">
        <v>48</v>
      </c>
      <c r="D70" s="22" t="s">
        <v>182</v>
      </c>
      <c r="E70" s="22" t="str">
        <f t="shared" si="1"/>
        <v>MIDLANDAMERIGROUP TX (MEDICARE ADVANTAGE)</v>
      </c>
      <c r="F70" s="22" t="s">
        <v>176</v>
      </c>
      <c r="G70" s="22" t="s">
        <v>153</v>
      </c>
      <c r="H70" s="22" t="s">
        <v>154</v>
      </c>
      <c r="I70" s="67">
        <v>758.36</v>
      </c>
    </row>
    <row r="71" spans="2:9" x14ac:dyDescent="0.25">
      <c r="B71" s="117" t="s">
        <v>167</v>
      </c>
      <c r="C71" s="22" t="s">
        <v>56</v>
      </c>
      <c r="D71" s="22" t="s">
        <v>182</v>
      </c>
      <c r="E71" s="22" t="str">
        <f t="shared" si="1"/>
        <v>PASADENAAMERIGROUP TX (MEDICARE ADVANTAGE)</v>
      </c>
      <c r="F71" s="22" t="s">
        <v>176</v>
      </c>
      <c r="G71" s="22" t="s">
        <v>153</v>
      </c>
      <c r="H71" s="22" t="s">
        <v>154</v>
      </c>
      <c r="I71" s="67">
        <v>865.23</v>
      </c>
    </row>
    <row r="72" spans="2:9" x14ac:dyDescent="0.25">
      <c r="B72" s="117" t="s">
        <v>168</v>
      </c>
      <c r="C72" s="22" t="s">
        <v>58</v>
      </c>
      <c r="D72" s="22" t="s">
        <v>182</v>
      </c>
      <c r="E72" s="22" t="str">
        <f t="shared" si="1"/>
        <v>WACOAMERIGROUP TX (MEDICARE ADVANTAGE)</v>
      </c>
      <c r="F72" s="22" t="s">
        <v>176</v>
      </c>
      <c r="G72" s="22" t="s">
        <v>153</v>
      </c>
      <c r="H72" s="22" t="s">
        <v>154</v>
      </c>
      <c r="I72" s="67">
        <v>805.93</v>
      </c>
    </row>
    <row r="73" spans="2:9" x14ac:dyDescent="0.25">
      <c r="B73" s="117" t="s">
        <v>164</v>
      </c>
      <c r="C73" s="22" t="s">
        <v>49</v>
      </c>
      <c r="D73" s="22" t="s">
        <v>181</v>
      </c>
      <c r="E73" s="22" t="str">
        <f t="shared" si="1"/>
        <v>ABILENEAMERIGROUP TX HEALTHY BLUE (MEDICAID)</v>
      </c>
      <c r="F73" s="22" t="s">
        <v>178</v>
      </c>
      <c r="G73" s="22" t="s">
        <v>173</v>
      </c>
      <c r="H73" s="22" t="s">
        <v>154</v>
      </c>
      <c r="I73" s="67">
        <v>625</v>
      </c>
    </row>
    <row r="74" spans="2:9" x14ac:dyDescent="0.25">
      <c r="B74" s="117" t="s">
        <v>169</v>
      </c>
      <c r="C74" s="22" t="s">
        <v>52</v>
      </c>
      <c r="D74" s="22" t="s">
        <v>181</v>
      </c>
      <c r="E74" s="22" t="str">
        <f t="shared" si="1"/>
        <v>KATYAMERIGROUP TX HEALTHY BLUE (MEDICAID)</v>
      </c>
      <c r="F74" s="22" t="s">
        <v>178</v>
      </c>
      <c r="G74" s="22" t="s">
        <v>173</v>
      </c>
      <c r="H74" s="22" t="s">
        <v>154</v>
      </c>
      <c r="I74" s="67">
        <v>625</v>
      </c>
    </row>
    <row r="75" spans="2:9" x14ac:dyDescent="0.25">
      <c r="B75" s="117" t="s">
        <v>165</v>
      </c>
      <c r="C75" s="22" t="s">
        <v>50</v>
      </c>
      <c r="D75" s="22" t="s">
        <v>181</v>
      </c>
      <c r="E75" s="22" t="str">
        <f t="shared" si="1"/>
        <v>LONGVIEWAMERIGROUP TX HEALTHY BLUE (MEDICAID)</v>
      </c>
      <c r="F75" s="22" t="s">
        <v>178</v>
      </c>
      <c r="G75" s="22" t="s">
        <v>173</v>
      </c>
      <c r="H75" s="22" t="s">
        <v>154</v>
      </c>
      <c r="I75" s="67">
        <v>625</v>
      </c>
    </row>
    <row r="76" spans="2:9" x14ac:dyDescent="0.25">
      <c r="B76" s="117" t="s">
        <v>166</v>
      </c>
      <c r="C76" s="22" t="s">
        <v>51</v>
      </c>
      <c r="D76" s="22" t="s">
        <v>181</v>
      </c>
      <c r="E76" s="22" t="str">
        <f t="shared" si="1"/>
        <v>LUFKINAMERIGROUP TX HEALTHY BLUE (MEDICAID)</v>
      </c>
      <c r="F76" s="22" t="s">
        <v>178</v>
      </c>
      <c r="G76" s="22" t="s">
        <v>173</v>
      </c>
      <c r="H76" s="22" t="s">
        <v>154</v>
      </c>
      <c r="I76" s="67">
        <v>625</v>
      </c>
    </row>
    <row r="77" spans="2:9" ht="14.25" customHeight="1" x14ac:dyDescent="0.25">
      <c r="B77" s="117" t="s">
        <v>163</v>
      </c>
      <c r="C77" s="22" t="s">
        <v>48</v>
      </c>
      <c r="D77" s="22" t="s">
        <v>181</v>
      </c>
      <c r="E77" s="22" t="str">
        <f t="shared" si="1"/>
        <v>MIDLANDAMERIGROUP TX HEALTHY BLUE (MEDICAID)</v>
      </c>
      <c r="F77" s="22" t="s">
        <v>178</v>
      </c>
      <c r="G77" s="22" t="s">
        <v>173</v>
      </c>
      <c r="H77" s="22" t="s">
        <v>154</v>
      </c>
      <c r="I77" s="67">
        <v>625</v>
      </c>
    </row>
    <row r="78" spans="2:9" ht="14.25" customHeight="1" x14ac:dyDescent="0.25">
      <c r="B78" s="117" t="s">
        <v>167</v>
      </c>
      <c r="C78" s="22" t="s">
        <v>56</v>
      </c>
      <c r="D78" s="22" t="s">
        <v>181</v>
      </c>
      <c r="E78" s="22" t="str">
        <f t="shared" si="1"/>
        <v>PASADENAAMERIGROUP TX HEALTHY BLUE (MEDICAID)</v>
      </c>
      <c r="F78" s="22" t="s">
        <v>178</v>
      </c>
      <c r="G78" s="22" t="s">
        <v>173</v>
      </c>
      <c r="H78" s="22" t="s">
        <v>154</v>
      </c>
      <c r="I78" s="67">
        <v>625</v>
      </c>
    </row>
    <row r="79" spans="2:9" x14ac:dyDescent="0.25">
      <c r="B79" s="117" t="s">
        <v>168</v>
      </c>
      <c r="C79" s="22" t="s">
        <v>58</v>
      </c>
      <c r="D79" s="22" t="s">
        <v>181</v>
      </c>
      <c r="E79" s="22" t="str">
        <f t="shared" si="1"/>
        <v>WACOAMERIGROUP TX HEALTHY BLUE (MEDICAID)</v>
      </c>
      <c r="F79" s="22" t="s">
        <v>178</v>
      </c>
      <c r="G79" s="22" t="s">
        <v>173</v>
      </c>
      <c r="H79" s="22" t="s">
        <v>154</v>
      </c>
      <c r="I79" s="67">
        <v>625</v>
      </c>
    </row>
    <row r="80" spans="2:9" x14ac:dyDescent="0.25">
      <c r="B80" s="117" t="s">
        <v>161</v>
      </c>
      <c r="C80" s="22" t="s">
        <v>61</v>
      </c>
      <c r="D80" s="22" t="s">
        <v>183</v>
      </c>
      <c r="E80" s="22" t="str">
        <f t="shared" si="1"/>
        <v>ALEXANDRIAAMERIHEALTH CARITAS (MEDICAID)</v>
      </c>
      <c r="F80" s="22" t="s">
        <v>178</v>
      </c>
      <c r="G80" s="22" t="s">
        <v>179</v>
      </c>
      <c r="H80" s="22" t="s">
        <v>154</v>
      </c>
      <c r="I80" s="67">
        <v>737.63232000000005</v>
      </c>
    </row>
    <row r="81" spans="2:9" x14ac:dyDescent="0.25">
      <c r="B81" s="117" t="s">
        <v>155</v>
      </c>
      <c r="C81" s="22" t="s">
        <v>53</v>
      </c>
      <c r="D81" s="22" t="s">
        <v>183</v>
      </c>
      <c r="E81" s="22" t="str">
        <f t="shared" si="1"/>
        <v>BATON ROUGEAMERIHEALTH CARITAS (MEDICAID)</v>
      </c>
      <c r="F81" s="22" t="s">
        <v>178</v>
      </c>
      <c r="G81" s="22" t="s">
        <v>179</v>
      </c>
      <c r="H81" s="22" t="s">
        <v>154</v>
      </c>
      <c r="I81" s="67">
        <v>737.63232000000005</v>
      </c>
    </row>
    <row r="82" spans="2:9" x14ac:dyDescent="0.25">
      <c r="B82" s="117" t="s">
        <v>156</v>
      </c>
      <c r="C82" s="22" t="s">
        <v>55</v>
      </c>
      <c r="D82" s="22" t="s">
        <v>183</v>
      </c>
      <c r="E82" s="22" t="str">
        <f t="shared" si="1"/>
        <v>DERIDDERAMERIHEALTH CARITAS (MEDICAID)</v>
      </c>
      <c r="F82" s="22" t="s">
        <v>178</v>
      </c>
      <c r="G82" s="22" t="s">
        <v>179</v>
      </c>
      <c r="H82" s="22" t="s">
        <v>154</v>
      </c>
      <c r="I82" s="67">
        <v>737.63232000000005</v>
      </c>
    </row>
    <row r="83" spans="2:9" x14ac:dyDescent="0.25">
      <c r="B83" s="117" t="s">
        <v>162</v>
      </c>
      <c r="C83" s="22" t="s">
        <v>62</v>
      </c>
      <c r="D83" s="22" t="s">
        <v>183</v>
      </c>
      <c r="E83" s="22" t="str">
        <f t="shared" si="1"/>
        <v>GNOAMERIHEALTH CARITAS (MEDICAID)</v>
      </c>
      <c r="F83" s="22" t="s">
        <v>178</v>
      </c>
      <c r="G83" s="22" t="s">
        <v>179</v>
      </c>
      <c r="H83" s="22" t="s">
        <v>154</v>
      </c>
      <c r="I83" s="67">
        <v>737.63232000000005</v>
      </c>
    </row>
    <row r="84" spans="2:9" x14ac:dyDescent="0.25">
      <c r="B84" s="117" t="s">
        <v>158</v>
      </c>
      <c r="C84" s="22" t="s">
        <v>159</v>
      </c>
      <c r="D84" s="22" t="s">
        <v>183</v>
      </c>
      <c r="E84" s="22" t="str">
        <f t="shared" si="1"/>
        <v>KENTWOODAMERIHEALTH CARITAS (MEDICAID)</v>
      </c>
      <c r="F84" s="22" t="s">
        <v>178</v>
      </c>
      <c r="G84" s="22" t="s">
        <v>179</v>
      </c>
      <c r="H84" s="22" t="s">
        <v>154</v>
      </c>
      <c r="I84" s="67">
        <v>737.63232000000005</v>
      </c>
    </row>
    <row r="85" spans="2:9" x14ac:dyDescent="0.25">
      <c r="B85" s="117" t="s">
        <v>149</v>
      </c>
      <c r="C85" s="22" t="s">
        <v>150</v>
      </c>
      <c r="D85" s="22" t="s">
        <v>183</v>
      </c>
      <c r="E85" s="22" t="str">
        <f t="shared" si="1"/>
        <v>LAFAYETTEAMERIHEALTH CARITAS (MEDICAID)</v>
      </c>
      <c r="F85" s="22" t="s">
        <v>178</v>
      </c>
      <c r="G85" s="22" t="s">
        <v>179</v>
      </c>
      <c r="H85" s="22" t="s">
        <v>154</v>
      </c>
      <c r="I85" s="67">
        <v>737.63232000000005</v>
      </c>
    </row>
    <row r="86" spans="2:9" ht="14.25" customHeight="1" x14ac:dyDescent="0.25">
      <c r="B86" s="117" t="s">
        <v>157</v>
      </c>
      <c r="C86" s="22" t="s">
        <v>57</v>
      </c>
      <c r="D86" s="22" t="s">
        <v>183</v>
      </c>
      <c r="E86" s="22" t="str">
        <f t="shared" si="1"/>
        <v>LAKE CHARLESAMERIHEALTH CARITAS (MEDICAID)</v>
      </c>
      <c r="F86" s="22" t="s">
        <v>178</v>
      </c>
      <c r="G86" s="22" t="s">
        <v>179</v>
      </c>
      <c r="H86" s="22" t="s">
        <v>154</v>
      </c>
      <c r="I86" s="67">
        <v>737.63232000000005</v>
      </c>
    </row>
    <row r="87" spans="2:9" x14ac:dyDescent="0.25">
      <c r="B87" s="117" t="s">
        <v>160</v>
      </c>
      <c r="C87" s="22" t="s">
        <v>60</v>
      </c>
      <c r="D87" s="22" t="s">
        <v>183</v>
      </c>
      <c r="E87" s="22" t="str">
        <f t="shared" si="1"/>
        <v>OPELOUSASAMERIHEALTH CARITAS (MEDICAID)</v>
      </c>
      <c r="F87" s="22" t="s">
        <v>178</v>
      </c>
      <c r="G87" s="22" t="s">
        <v>179</v>
      </c>
      <c r="H87" s="22" t="s">
        <v>154</v>
      </c>
      <c r="I87" s="67">
        <v>737.63232000000005</v>
      </c>
    </row>
    <row r="88" spans="2:9" x14ac:dyDescent="0.25">
      <c r="B88" s="117" t="s">
        <v>311</v>
      </c>
      <c r="C88" s="22" t="s">
        <v>312</v>
      </c>
      <c r="D88" s="22" t="s">
        <v>183</v>
      </c>
      <c r="E88" s="22" t="str">
        <f t="shared" si="1"/>
        <v>SHREVEPORTAMERIHEALTH CARITAS (MEDICAID)</v>
      </c>
      <c r="F88" s="22" t="s">
        <v>178</v>
      </c>
      <c r="G88" s="22" t="s">
        <v>179</v>
      </c>
      <c r="H88" s="22" t="s">
        <v>154</v>
      </c>
      <c r="I88" s="67">
        <v>737.63232000000005</v>
      </c>
    </row>
    <row r="89" spans="2:9" x14ac:dyDescent="0.25">
      <c r="B89" s="117" t="s">
        <v>161</v>
      </c>
      <c r="C89" s="22" t="s">
        <v>61</v>
      </c>
      <c r="D89" s="22" t="s">
        <v>184</v>
      </c>
      <c r="E89" s="22" t="str">
        <f t="shared" si="1"/>
        <v>ALEXANDRIABCBS LOUISIANA (COMMERCIAL)</v>
      </c>
      <c r="F89" s="22" t="s">
        <v>172</v>
      </c>
      <c r="G89" s="22" t="s">
        <v>173</v>
      </c>
      <c r="H89" s="22" t="s">
        <v>154</v>
      </c>
      <c r="I89" s="67">
        <v>916</v>
      </c>
    </row>
    <row r="90" spans="2:9" x14ac:dyDescent="0.25">
      <c r="B90" s="117" t="s">
        <v>155</v>
      </c>
      <c r="C90" s="22" t="s">
        <v>53</v>
      </c>
      <c r="D90" s="22" t="s">
        <v>184</v>
      </c>
      <c r="E90" s="22" t="str">
        <f t="shared" si="1"/>
        <v>BATON ROUGEBCBS LOUISIANA (COMMERCIAL)</v>
      </c>
      <c r="F90" s="22" t="s">
        <v>172</v>
      </c>
      <c r="G90" s="22" t="s">
        <v>173</v>
      </c>
      <c r="H90" s="22" t="s">
        <v>154</v>
      </c>
      <c r="I90" s="67">
        <v>907</v>
      </c>
    </row>
    <row r="91" spans="2:9" x14ac:dyDescent="0.25">
      <c r="B91" s="117" t="s">
        <v>156</v>
      </c>
      <c r="C91" s="22" t="s">
        <v>55</v>
      </c>
      <c r="D91" s="22" t="s">
        <v>184</v>
      </c>
      <c r="E91" s="22" t="str">
        <f t="shared" si="1"/>
        <v>DERIDDERBCBS LOUISIANA (COMMERCIAL)</v>
      </c>
      <c r="F91" s="22" t="s">
        <v>172</v>
      </c>
      <c r="G91" s="22" t="s">
        <v>173</v>
      </c>
      <c r="H91" s="22" t="s">
        <v>154</v>
      </c>
      <c r="I91" s="67">
        <v>926</v>
      </c>
    </row>
    <row r="92" spans="2:9" x14ac:dyDescent="0.25">
      <c r="B92" s="117" t="s">
        <v>162</v>
      </c>
      <c r="C92" s="22" t="s">
        <v>62</v>
      </c>
      <c r="D92" s="22" t="s">
        <v>184</v>
      </c>
      <c r="E92" s="22" t="str">
        <f t="shared" si="1"/>
        <v>GNOBCBS LOUISIANA (COMMERCIAL)</v>
      </c>
      <c r="F92" s="22" t="s">
        <v>172</v>
      </c>
      <c r="G92" s="22" t="s">
        <v>173</v>
      </c>
      <c r="H92" s="22" t="s">
        <v>154</v>
      </c>
      <c r="I92" s="67">
        <v>907</v>
      </c>
    </row>
    <row r="93" spans="2:9" x14ac:dyDescent="0.25">
      <c r="B93" s="117" t="s">
        <v>158</v>
      </c>
      <c r="C93" s="22" t="s">
        <v>159</v>
      </c>
      <c r="D93" s="22" t="s">
        <v>184</v>
      </c>
      <c r="E93" s="22" t="str">
        <f t="shared" si="1"/>
        <v>KENTWOODBCBS LOUISIANA (COMMERCIAL)</v>
      </c>
      <c r="F93" s="22" t="s">
        <v>172</v>
      </c>
      <c r="G93" s="22" t="s">
        <v>173</v>
      </c>
      <c r="H93" s="22" t="s">
        <v>154</v>
      </c>
      <c r="I93" s="67">
        <v>916</v>
      </c>
    </row>
    <row r="94" spans="2:9" x14ac:dyDescent="0.25">
      <c r="B94" s="117" t="s">
        <v>149</v>
      </c>
      <c r="C94" s="22" t="s">
        <v>150</v>
      </c>
      <c r="D94" s="22" t="s">
        <v>184</v>
      </c>
      <c r="E94" s="22" t="str">
        <f t="shared" si="1"/>
        <v>LAFAYETTEBCBS LOUISIANA (COMMERCIAL)</v>
      </c>
      <c r="F94" s="22" t="s">
        <v>172</v>
      </c>
      <c r="G94" s="22" t="s">
        <v>173</v>
      </c>
      <c r="H94" s="22" t="s">
        <v>154</v>
      </c>
      <c r="I94" s="67">
        <v>916</v>
      </c>
    </row>
    <row r="95" spans="2:9" x14ac:dyDescent="0.25">
      <c r="B95" s="117" t="s">
        <v>157</v>
      </c>
      <c r="C95" s="22" t="s">
        <v>57</v>
      </c>
      <c r="D95" s="22" t="s">
        <v>184</v>
      </c>
      <c r="E95" s="22" t="str">
        <f t="shared" si="1"/>
        <v>LAKE CHARLESBCBS LOUISIANA (COMMERCIAL)</v>
      </c>
      <c r="F95" s="22" t="s">
        <v>172</v>
      </c>
      <c r="G95" s="22" t="s">
        <v>173</v>
      </c>
      <c r="H95" s="22" t="s">
        <v>154</v>
      </c>
      <c r="I95" s="67">
        <v>907</v>
      </c>
    </row>
    <row r="96" spans="2:9" x14ac:dyDescent="0.25">
      <c r="B96" s="117" t="s">
        <v>160</v>
      </c>
      <c r="C96" s="22" t="s">
        <v>60</v>
      </c>
      <c r="D96" s="22" t="s">
        <v>184</v>
      </c>
      <c r="E96" s="22" t="str">
        <f t="shared" si="1"/>
        <v>OPELOUSASBCBS LOUISIANA (COMMERCIAL)</v>
      </c>
      <c r="F96" s="22" t="s">
        <v>172</v>
      </c>
      <c r="G96" s="22" t="s">
        <v>173</v>
      </c>
      <c r="H96" s="22" t="s">
        <v>154</v>
      </c>
      <c r="I96" s="67">
        <v>926</v>
      </c>
    </row>
    <row r="97" spans="2:9" x14ac:dyDescent="0.25">
      <c r="B97" s="117" t="s">
        <v>311</v>
      </c>
      <c r="C97" s="119" t="s">
        <v>402</v>
      </c>
      <c r="D97" s="22" t="s">
        <v>184</v>
      </c>
      <c r="E97" s="22" t="str">
        <f t="shared" si="1"/>
        <v>ShreveportBCBS LOUISIANA (COMMERCIAL)</v>
      </c>
      <c r="F97" s="22" t="s">
        <v>172</v>
      </c>
      <c r="G97" s="22" t="s">
        <v>173</v>
      </c>
      <c r="H97" s="22" t="s">
        <v>154</v>
      </c>
      <c r="I97" s="67">
        <v>912</v>
      </c>
    </row>
    <row r="98" spans="2:9" x14ac:dyDescent="0.25">
      <c r="B98" s="117" t="s">
        <v>170</v>
      </c>
      <c r="C98" s="22" t="s">
        <v>54</v>
      </c>
      <c r="D98" s="22" t="s">
        <v>185</v>
      </c>
      <c r="E98" s="22" t="str">
        <f t="shared" si="1"/>
        <v>BILOXIBCBS MISSISSIPPI (COMMERCIAL)</v>
      </c>
      <c r="F98" s="22" t="s">
        <v>172</v>
      </c>
      <c r="G98" s="22" t="s">
        <v>173</v>
      </c>
      <c r="H98" s="22" t="s">
        <v>154</v>
      </c>
      <c r="I98" s="67">
        <v>850</v>
      </c>
    </row>
    <row r="99" spans="2:9" x14ac:dyDescent="0.25">
      <c r="B99" s="117" t="s">
        <v>164</v>
      </c>
      <c r="C99" s="22" t="s">
        <v>49</v>
      </c>
      <c r="D99" s="22" t="s">
        <v>186</v>
      </c>
      <c r="E99" s="22" t="str">
        <f t="shared" si="1"/>
        <v>ABILENEBCBS TEXAS (COMMERCIAL)</v>
      </c>
      <c r="F99" s="22" t="s">
        <v>172</v>
      </c>
      <c r="G99" s="22" t="s">
        <v>173</v>
      </c>
      <c r="H99" s="22" t="s">
        <v>154</v>
      </c>
      <c r="I99" s="67">
        <v>933</v>
      </c>
    </row>
    <row r="100" spans="2:9" x14ac:dyDescent="0.25">
      <c r="B100" s="117" t="s">
        <v>309</v>
      </c>
      <c r="C100" s="118" t="s">
        <v>396</v>
      </c>
      <c r="D100" s="22" t="s">
        <v>186</v>
      </c>
      <c r="E100" s="22" t="str">
        <f t="shared" si="1"/>
        <v>AmarilloBCBS TEXAS (COMMERCIAL)</v>
      </c>
      <c r="F100" s="22" t="s">
        <v>172</v>
      </c>
      <c r="G100" s="22" t="s">
        <v>173</v>
      </c>
      <c r="H100" s="22" t="s">
        <v>154</v>
      </c>
      <c r="I100" s="67">
        <v>933</v>
      </c>
    </row>
    <row r="101" spans="2:9" x14ac:dyDescent="0.25">
      <c r="B101" s="117" t="s">
        <v>83</v>
      </c>
      <c r="C101" s="118" t="s">
        <v>344</v>
      </c>
      <c r="D101" s="22" t="s">
        <v>186</v>
      </c>
      <c r="E101" s="22" t="str">
        <f t="shared" si="1"/>
        <v>CORPUSBCBS TEXAS (COMMERCIAL)</v>
      </c>
      <c r="F101" s="22" t="s">
        <v>172</v>
      </c>
      <c r="G101" s="22" t="s">
        <v>173</v>
      </c>
      <c r="H101" s="22" t="s">
        <v>154</v>
      </c>
      <c r="I101" s="67">
        <v>933</v>
      </c>
    </row>
    <row r="102" spans="2:9" x14ac:dyDescent="0.25">
      <c r="B102" s="117" t="s">
        <v>169</v>
      </c>
      <c r="C102" s="22" t="s">
        <v>52</v>
      </c>
      <c r="D102" s="22" t="s">
        <v>186</v>
      </c>
      <c r="E102" s="22" t="str">
        <f t="shared" si="1"/>
        <v>KATYBCBS TEXAS (COMMERCIAL)</v>
      </c>
      <c r="F102" s="22" t="s">
        <v>172</v>
      </c>
      <c r="G102" s="22" t="s">
        <v>173</v>
      </c>
      <c r="H102" s="22" t="s">
        <v>154</v>
      </c>
      <c r="I102" s="67">
        <v>933</v>
      </c>
    </row>
    <row r="103" spans="2:9" x14ac:dyDescent="0.25">
      <c r="B103" s="117" t="s">
        <v>165</v>
      </c>
      <c r="C103" s="22" t="s">
        <v>50</v>
      </c>
      <c r="D103" s="22" t="s">
        <v>186</v>
      </c>
      <c r="E103" s="22" t="str">
        <f t="shared" si="1"/>
        <v>LONGVIEWBCBS TEXAS (COMMERCIAL)</v>
      </c>
      <c r="F103" s="22" t="s">
        <v>172</v>
      </c>
      <c r="G103" s="22" t="s">
        <v>173</v>
      </c>
      <c r="H103" s="22" t="s">
        <v>154</v>
      </c>
      <c r="I103" s="67">
        <v>933</v>
      </c>
    </row>
    <row r="104" spans="2:9" x14ac:dyDescent="0.25">
      <c r="B104" s="117" t="s">
        <v>166</v>
      </c>
      <c r="C104" s="22" t="s">
        <v>51</v>
      </c>
      <c r="D104" s="22" t="s">
        <v>186</v>
      </c>
      <c r="E104" s="22" t="str">
        <f t="shared" si="1"/>
        <v>LUFKINBCBS TEXAS (COMMERCIAL)</v>
      </c>
      <c r="F104" s="22" t="s">
        <v>172</v>
      </c>
      <c r="G104" s="22" t="s">
        <v>173</v>
      </c>
      <c r="H104" s="22" t="s">
        <v>154</v>
      </c>
      <c r="I104" s="67">
        <v>933</v>
      </c>
    </row>
    <row r="105" spans="2:9" x14ac:dyDescent="0.25">
      <c r="B105" s="117" t="s">
        <v>163</v>
      </c>
      <c r="C105" s="22" t="s">
        <v>48</v>
      </c>
      <c r="D105" s="22" t="s">
        <v>186</v>
      </c>
      <c r="E105" s="22" t="str">
        <f t="shared" si="1"/>
        <v>MIDLANDBCBS TEXAS (COMMERCIAL)</v>
      </c>
      <c r="F105" s="22" t="s">
        <v>172</v>
      </c>
      <c r="G105" s="22" t="s">
        <v>173</v>
      </c>
      <c r="H105" s="22" t="s">
        <v>154</v>
      </c>
      <c r="I105" s="67">
        <v>933</v>
      </c>
    </row>
    <row r="106" spans="2:9" x14ac:dyDescent="0.25">
      <c r="B106" s="117" t="s">
        <v>167</v>
      </c>
      <c r="C106" s="22" t="s">
        <v>56</v>
      </c>
      <c r="D106" s="22" t="s">
        <v>186</v>
      </c>
      <c r="E106" s="22" t="str">
        <f t="shared" si="1"/>
        <v>PASADENABCBS TEXAS (COMMERCIAL)</v>
      </c>
      <c r="F106" s="22" t="s">
        <v>172</v>
      </c>
      <c r="G106" s="22" t="s">
        <v>173</v>
      </c>
      <c r="H106" s="22" t="s">
        <v>154</v>
      </c>
      <c r="I106" s="67">
        <v>933</v>
      </c>
    </row>
    <row r="107" spans="2:9" x14ac:dyDescent="0.25">
      <c r="B107" s="117" t="s">
        <v>168</v>
      </c>
      <c r="C107" s="22" t="s">
        <v>58</v>
      </c>
      <c r="D107" s="22" t="s">
        <v>186</v>
      </c>
      <c r="E107" s="22" t="str">
        <f t="shared" si="1"/>
        <v>WACOBCBS TEXAS (COMMERCIAL)</v>
      </c>
      <c r="F107" s="22" t="s">
        <v>172</v>
      </c>
      <c r="G107" s="22" t="s">
        <v>173</v>
      </c>
      <c r="H107" s="22" t="s">
        <v>154</v>
      </c>
      <c r="I107" s="67">
        <v>933</v>
      </c>
    </row>
    <row r="108" spans="2:9" x14ac:dyDescent="0.25">
      <c r="B108" s="117" t="s">
        <v>164</v>
      </c>
      <c r="C108" s="119" t="s">
        <v>403</v>
      </c>
      <c r="D108" s="22" t="s">
        <v>351</v>
      </c>
      <c r="E108" s="22" t="str">
        <f t="shared" si="1"/>
        <v>AbileneBCBS TX BLUE ESSENTIALS/BLUE PREMIER/BLUE HIGH PERFORMANCE HMO (COMMERCIAL)</v>
      </c>
      <c r="F108" s="22" t="s">
        <v>172</v>
      </c>
      <c r="G108" s="22" t="s">
        <v>173</v>
      </c>
      <c r="H108" s="22" t="s">
        <v>154</v>
      </c>
      <c r="I108" s="67">
        <v>665</v>
      </c>
    </row>
    <row r="109" spans="2:9" ht="14.25" customHeight="1" x14ac:dyDescent="0.25">
      <c r="B109" s="117" t="s">
        <v>309</v>
      </c>
      <c r="C109" s="118" t="s">
        <v>396</v>
      </c>
      <c r="D109" s="22" t="s">
        <v>351</v>
      </c>
      <c r="E109" s="22" t="str">
        <f t="shared" si="1"/>
        <v>AmarilloBCBS TX BLUE ESSENTIALS/BLUE PREMIER/BLUE HIGH PERFORMANCE HMO (COMMERCIAL)</v>
      </c>
      <c r="F109" s="22" t="s">
        <v>172</v>
      </c>
      <c r="G109" s="22" t="s">
        <v>173</v>
      </c>
      <c r="H109" s="22" t="s">
        <v>154</v>
      </c>
      <c r="I109" s="67">
        <v>665</v>
      </c>
    </row>
    <row r="110" spans="2:9" x14ac:dyDescent="0.25">
      <c r="B110" s="117" t="s">
        <v>83</v>
      </c>
      <c r="C110" s="118" t="s">
        <v>344</v>
      </c>
      <c r="D110" s="22" t="s">
        <v>351</v>
      </c>
      <c r="E110" s="22" t="str">
        <f t="shared" si="1"/>
        <v>CORPUSBCBS TX BLUE ESSENTIALS/BLUE PREMIER/BLUE HIGH PERFORMANCE HMO (COMMERCIAL)</v>
      </c>
      <c r="F110" s="22" t="s">
        <v>172</v>
      </c>
      <c r="G110" s="22" t="s">
        <v>173</v>
      </c>
      <c r="H110" s="22" t="s">
        <v>154</v>
      </c>
      <c r="I110" s="67">
        <v>665</v>
      </c>
    </row>
    <row r="111" spans="2:9" x14ac:dyDescent="0.25">
      <c r="B111" s="117" t="s">
        <v>169</v>
      </c>
      <c r="C111" s="118" t="s">
        <v>397</v>
      </c>
      <c r="D111" s="22" t="s">
        <v>351</v>
      </c>
      <c r="E111" s="22" t="str">
        <f t="shared" si="1"/>
        <v>KatyBCBS TX BLUE ESSENTIALS/BLUE PREMIER/BLUE HIGH PERFORMANCE HMO (COMMERCIAL)</v>
      </c>
      <c r="F111" s="22" t="s">
        <v>172</v>
      </c>
      <c r="G111" s="22" t="s">
        <v>173</v>
      </c>
      <c r="H111" s="22" t="s">
        <v>154</v>
      </c>
      <c r="I111" s="67">
        <v>665</v>
      </c>
    </row>
    <row r="112" spans="2:9" x14ac:dyDescent="0.25">
      <c r="B112" s="117" t="s">
        <v>165</v>
      </c>
      <c r="C112" s="118" t="s">
        <v>398</v>
      </c>
      <c r="D112" s="22" t="s">
        <v>351</v>
      </c>
      <c r="E112" s="22" t="str">
        <f t="shared" si="1"/>
        <v>LongviewBCBS TX BLUE ESSENTIALS/BLUE PREMIER/BLUE HIGH PERFORMANCE HMO (COMMERCIAL)</v>
      </c>
      <c r="F112" s="22" t="s">
        <v>172</v>
      </c>
      <c r="G112" s="22" t="s">
        <v>173</v>
      </c>
      <c r="H112" s="22" t="s">
        <v>154</v>
      </c>
      <c r="I112" s="67">
        <v>665</v>
      </c>
    </row>
    <row r="113" spans="2:9" x14ac:dyDescent="0.25">
      <c r="B113" s="117" t="s">
        <v>166</v>
      </c>
      <c r="C113" s="118" t="s">
        <v>399</v>
      </c>
      <c r="D113" s="22" t="s">
        <v>351</v>
      </c>
      <c r="E113" s="22" t="str">
        <f t="shared" si="1"/>
        <v>LufkinBCBS TX BLUE ESSENTIALS/BLUE PREMIER/BLUE HIGH PERFORMANCE HMO (COMMERCIAL)</v>
      </c>
      <c r="F113" s="22" t="s">
        <v>172</v>
      </c>
      <c r="G113" s="22" t="s">
        <v>173</v>
      </c>
      <c r="H113" s="22" t="s">
        <v>154</v>
      </c>
      <c r="I113" s="67">
        <v>665</v>
      </c>
    </row>
    <row r="114" spans="2:9" x14ac:dyDescent="0.25">
      <c r="B114" s="117" t="s">
        <v>163</v>
      </c>
      <c r="C114" s="118" t="s">
        <v>404</v>
      </c>
      <c r="D114" s="22" t="s">
        <v>351</v>
      </c>
      <c r="E114" s="22" t="str">
        <f t="shared" si="1"/>
        <v>MidlandBCBS TX BLUE ESSENTIALS/BLUE PREMIER/BLUE HIGH PERFORMANCE HMO (COMMERCIAL)</v>
      </c>
      <c r="F114" s="22" t="s">
        <v>172</v>
      </c>
      <c r="G114" s="22" t="s">
        <v>173</v>
      </c>
      <c r="H114" s="22" t="s">
        <v>154</v>
      </c>
      <c r="I114" s="67">
        <v>665</v>
      </c>
    </row>
    <row r="115" spans="2:9" x14ac:dyDescent="0.25">
      <c r="B115" s="117" t="s">
        <v>167</v>
      </c>
      <c r="C115" s="118" t="s">
        <v>405</v>
      </c>
      <c r="D115" s="22" t="s">
        <v>351</v>
      </c>
      <c r="E115" s="22" t="str">
        <f t="shared" si="1"/>
        <v>PasadenaBCBS TX BLUE ESSENTIALS/BLUE PREMIER/BLUE HIGH PERFORMANCE HMO (COMMERCIAL)</v>
      </c>
      <c r="F115" s="22" t="s">
        <v>172</v>
      </c>
      <c r="G115" s="22" t="s">
        <v>173</v>
      </c>
      <c r="H115" s="22" t="s">
        <v>154</v>
      </c>
      <c r="I115" s="67">
        <v>665</v>
      </c>
    </row>
    <row r="116" spans="2:9" x14ac:dyDescent="0.25">
      <c r="B116" s="117" t="s">
        <v>168</v>
      </c>
      <c r="C116" s="118" t="s">
        <v>406</v>
      </c>
      <c r="D116" s="22" t="s">
        <v>351</v>
      </c>
      <c r="E116" s="22" t="str">
        <f t="shared" si="1"/>
        <v>WacoBCBS TX BLUE ESSENTIALS/BLUE PREMIER/BLUE HIGH PERFORMANCE HMO (COMMERCIAL)</v>
      </c>
      <c r="F116" s="22" t="s">
        <v>172</v>
      </c>
      <c r="G116" s="22" t="s">
        <v>173</v>
      </c>
      <c r="H116" s="22" t="s">
        <v>154</v>
      </c>
      <c r="I116" s="67">
        <v>665</v>
      </c>
    </row>
    <row r="117" spans="2:9" x14ac:dyDescent="0.25">
      <c r="B117" s="117" t="s">
        <v>161</v>
      </c>
      <c r="C117" s="22" t="s">
        <v>61</v>
      </c>
      <c r="D117" s="22" t="s">
        <v>187</v>
      </c>
      <c r="E117" s="22" t="str">
        <f t="shared" si="1"/>
        <v>ALEXANDRIABEACON HEALTH OPTIONS (COMMERCIAL)</v>
      </c>
      <c r="F117" s="22" t="s">
        <v>172</v>
      </c>
      <c r="G117" s="22" t="s">
        <v>173</v>
      </c>
      <c r="H117" s="22" t="s">
        <v>154</v>
      </c>
      <c r="I117" s="67">
        <v>856</v>
      </c>
    </row>
    <row r="118" spans="2:9" x14ac:dyDescent="0.25">
      <c r="B118" s="117" t="s">
        <v>155</v>
      </c>
      <c r="C118" s="22" t="s">
        <v>53</v>
      </c>
      <c r="D118" s="22" t="s">
        <v>187</v>
      </c>
      <c r="E118" s="22" t="str">
        <f t="shared" si="1"/>
        <v>BATON ROUGEBEACON HEALTH OPTIONS (COMMERCIAL)</v>
      </c>
      <c r="F118" s="22" t="s">
        <v>172</v>
      </c>
      <c r="G118" s="22" t="s">
        <v>173</v>
      </c>
      <c r="H118" s="22" t="s">
        <v>154</v>
      </c>
      <c r="I118" s="67">
        <v>856</v>
      </c>
    </row>
    <row r="119" spans="2:9" x14ac:dyDescent="0.25">
      <c r="B119" s="117" t="s">
        <v>170</v>
      </c>
      <c r="C119" s="119" t="s">
        <v>407</v>
      </c>
      <c r="D119" s="22" t="s">
        <v>187</v>
      </c>
      <c r="E119" s="22" t="str">
        <f t="shared" si="1"/>
        <v>BiloxiBEACON HEALTH OPTIONS (COMMERCIAL)</v>
      </c>
      <c r="F119" s="22" t="s">
        <v>172</v>
      </c>
      <c r="G119" s="22" t="s">
        <v>173</v>
      </c>
      <c r="H119" s="22" t="s">
        <v>154</v>
      </c>
      <c r="I119" s="67">
        <v>940</v>
      </c>
    </row>
    <row r="120" spans="2:9" x14ac:dyDescent="0.25">
      <c r="B120" s="117" t="s">
        <v>156</v>
      </c>
      <c r="C120" s="22" t="s">
        <v>55</v>
      </c>
      <c r="D120" s="22" t="s">
        <v>187</v>
      </c>
      <c r="E120" s="22" t="str">
        <f t="shared" si="1"/>
        <v>DERIDDERBEACON HEALTH OPTIONS (COMMERCIAL)</v>
      </c>
      <c r="F120" s="22" t="s">
        <v>172</v>
      </c>
      <c r="G120" s="22" t="s">
        <v>173</v>
      </c>
      <c r="H120" s="22" t="s">
        <v>154</v>
      </c>
      <c r="I120" s="67">
        <v>856</v>
      </c>
    </row>
    <row r="121" spans="2:9" x14ac:dyDescent="0.25">
      <c r="B121" s="117" t="s">
        <v>162</v>
      </c>
      <c r="C121" s="22" t="s">
        <v>62</v>
      </c>
      <c r="D121" s="22" t="s">
        <v>187</v>
      </c>
      <c r="E121" s="22" t="str">
        <f t="shared" si="1"/>
        <v>GNOBEACON HEALTH OPTIONS (COMMERCIAL)</v>
      </c>
      <c r="F121" s="22" t="s">
        <v>172</v>
      </c>
      <c r="G121" s="22" t="s">
        <v>173</v>
      </c>
      <c r="H121" s="22" t="s">
        <v>154</v>
      </c>
      <c r="I121" s="67">
        <v>856</v>
      </c>
    </row>
    <row r="122" spans="2:9" x14ac:dyDescent="0.25">
      <c r="B122" s="117" t="s">
        <v>158</v>
      </c>
      <c r="C122" s="22" t="s">
        <v>159</v>
      </c>
      <c r="D122" s="22" t="s">
        <v>187</v>
      </c>
      <c r="E122" s="22" t="str">
        <f t="shared" si="1"/>
        <v>KENTWOODBEACON HEALTH OPTIONS (COMMERCIAL)</v>
      </c>
      <c r="F122" s="22" t="s">
        <v>172</v>
      </c>
      <c r="G122" s="22" t="s">
        <v>173</v>
      </c>
      <c r="H122" s="22" t="s">
        <v>154</v>
      </c>
      <c r="I122" s="67">
        <v>856</v>
      </c>
    </row>
    <row r="123" spans="2:9" x14ac:dyDescent="0.25">
      <c r="B123" s="117" t="s">
        <v>149</v>
      </c>
      <c r="C123" s="22" t="s">
        <v>150</v>
      </c>
      <c r="D123" s="22" t="s">
        <v>187</v>
      </c>
      <c r="E123" s="22" t="str">
        <f t="shared" si="1"/>
        <v>LAFAYETTEBEACON HEALTH OPTIONS (COMMERCIAL)</v>
      </c>
      <c r="F123" s="22" t="s">
        <v>172</v>
      </c>
      <c r="G123" s="22" t="s">
        <v>173</v>
      </c>
      <c r="H123" s="22" t="s">
        <v>154</v>
      </c>
      <c r="I123" s="67">
        <v>856</v>
      </c>
    </row>
    <row r="124" spans="2:9" x14ac:dyDescent="0.25">
      <c r="B124" s="117" t="s">
        <v>157</v>
      </c>
      <c r="C124" s="22" t="s">
        <v>57</v>
      </c>
      <c r="D124" s="22" t="s">
        <v>187</v>
      </c>
      <c r="E124" s="22" t="str">
        <f t="shared" si="1"/>
        <v>LAKE CHARLESBEACON HEALTH OPTIONS (COMMERCIAL)</v>
      </c>
      <c r="F124" s="22" t="s">
        <v>172</v>
      </c>
      <c r="G124" s="22" t="s">
        <v>173</v>
      </c>
      <c r="H124" s="22" t="s">
        <v>154</v>
      </c>
      <c r="I124" s="67">
        <v>856</v>
      </c>
    </row>
    <row r="125" spans="2:9" x14ac:dyDescent="0.25">
      <c r="B125" s="117" t="s">
        <v>160</v>
      </c>
      <c r="C125" s="22" t="s">
        <v>60</v>
      </c>
      <c r="D125" s="22" t="s">
        <v>187</v>
      </c>
      <c r="E125" s="22" t="str">
        <f t="shared" si="1"/>
        <v>OPELOUSASBEACON HEALTH OPTIONS (COMMERCIAL)</v>
      </c>
      <c r="F125" s="22" t="s">
        <v>172</v>
      </c>
      <c r="G125" s="22" t="s">
        <v>173</v>
      </c>
      <c r="H125" s="22" t="s">
        <v>154</v>
      </c>
      <c r="I125" s="67">
        <v>856</v>
      </c>
    </row>
    <row r="126" spans="2:9" x14ac:dyDescent="0.25">
      <c r="B126" s="117" t="s">
        <v>164</v>
      </c>
      <c r="C126" s="119" t="s">
        <v>403</v>
      </c>
      <c r="D126" s="22" t="s">
        <v>352</v>
      </c>
      <c r="E126" s="22" t="str">
        <f t="shared" si="1"/>
        <v>AbileneBEACON HEALTH STRATEGIES (COMMERCIAL)</v>
      </c>
      <c r="F126" s="22" t="s">
        <v>172</v>
      </c>
      <c r="G126" s="22" t="s">
        <v>173</v>
      </c>
      <c r="H126" s="22" t="s">
        <v>154</v>
      </c>
      <c r="I126" s="67">
        <v>925</v>
      </c>
    </row>
    <row r="127" spans="2:9" x14ac:dyDescent="0.25">
      <c r="B127" s="117" t="s">
        <v>169</v>
      </c>
      <c r="C127" s="118" t="s">
        <v>397</v>
      </c>
      <c r="D127" s="22" t="s">
        <v>352</v>
      </c>
      <c r="E127" s="22" t="str">
        <f t="shared" si="1"/>
        <v>KatyBEACON HEALTH STRATEGIES (COMMERCIAL)</v>
      </c>
      <c r="F127" s="22" t="s">
        <v>172</v>
      </c>
      <c r="G127" s="22" t="s">
        <v>173</v>
      </c>
      <c r="H127" s="22" t="s">
        <v>154</v>
      </c>
      <c r="I127" s="67">
        <v>925</v>
      </c>
    </row>
    <row r="128" spans="2:9" x14ac:dyDescent="0.25">
      <c r="B128" s="117" t="s">
        <v>165</v>
      </c>
      <c r="C128" s="118" t="s">
        <v>398</v>
      </c>
      <c r="D128" s="22" t="s">
        <v>352</v>
      </c>
      <c r="E128" s="22" t="str">
        <f t="shared" si="1"/>
        <v>LongviewBEACON HEALTH STRATEGIES (COMMERCIAL)</v>
      </c>
      <c r="F128" s="22" t="s">
        <v>172</v>
      </c>
      <c r="G128" s="22" t="s">
        <v>173</v>
      </c>
      <c r="H128" s="22" t="s">
        <v>154</v>
      </c>
      <c r="I128" s="67">
        <v>925</v>
      </c>
    </row>
    <row r="129" spans="2:9" x14ac:dyDescent="0.25">
      <c r="B129" s="117" t="s">
        <v>166</v>
      </c>
      <c r="C129" s="118" t="s">
        <v>399</v>
      </c>
      <c r="D129" s="22" t="s">
        <v>352</v>
      </c>
      <c r="E129" s="22" t="str">
        <f t="shared" si="1"/>
        <v>LufkinBEACON HEALTH STRATEGIES (COMMERCIAL)</v>
      </c>
      <c r="F129" s="22" t="s">
        <v>172</v>
      </c>
      <c r="G129" s="22" t="s">
        <v>173</v>
      </c>
      <c r="H129" s="22" t="s">
        <v>154</v>
      </c>
      <c r="I129" s="67">
        <v>925</v>
      </c>
    </row>
    <row r="130" spans="2:9" x14ac:dyDescent="0.25">
      <c r="B130" s="117" t="s">
        <v>163</v>
      </c>
      <c r="C130" s="118" t="s">
        <v>404</v>
      </c>
      <c r="D130" s="22" t="s">
        <v>352</v>
      </c>
      <c r="E130" s="22" t="str">
        <f t="shared" si="1"/>
        <v>MidlandBEACON HEALTH STRATEGIES (COMMERCIAL)</v>
      </c>
      <c r="F130" s="22" t="s">
        <v>172</v>
      </c>
      <c r="G130" s="22" t="s">
        <v>173</v>
      </c>
      <c r="H130" s="22" t="s">
        <v>154</v>
      </c>
      <c r="I130" s="67">
        <v>925</v>
      </c>
    </row>
    <row r="131" spans="2:9" x14ac:dyDescent="0.25">
      <c r="B131" s="117" t="s">
        <v>164</v>
      </c>
      <c r="C131" s="119" t="s">
        <v>403</v>
      </c>
      <c r="D131" s="22" t="s">
        <v>352</v>
      </c>
      <c r="E131" s="22" t="str">
        <f t="shared" ref="E131:E172" si="2">CONCATENATE(C131,D131)</f>
        <v>AbileneBEACON HEALTH STRATEGIES (COMMERCIAL)</v>
      </c>
      <c r="F131" s="22" t="s">
        <v>178</v>
      </c>
      <c r="G131" s="22" t="s">
        <v>173</v>
      </c>
      <c r="H131" s="22" t="s">
        <v>154</v>
      </c>
      <c r="I131" s="67">
        <v>581.9</v>
      </c>
    </row>
    <row r="132" spans="2:9" x14ac:dyDescent="0.25">
      <c r="B132" s="117" t="s">
        <v>169</v>
      </c>
      <c r="C132" s="118" t="s">
        <v>397</v>
      </c>
      <c r="D132" s="22" t="s">
        <v>352</v>
      </c>
      <c r="E132" s="22" t="str">
        <f t="shared" si="2"/>
        <v>KatyBEACON HEALTH STRATEGIES (COMMERCIAL)</v>
      </c>
      <c r="F132" s="22" t="s">
        <v>178</v>
      </c>
      <c r="G132" s="22" t="s">
        <v>173</v>
      </c>
      <c r="H132" s="22" t="s">
        <v>154</v>
      </c>
      <c r="I132" s="67">
        <v>581.9</v>
      </c>
    </row>
    <row r="133" spans="2:9" x14ac:dyDescent="0.25">
      <c r="B133" s="117" t="s">
        <v>165</v>
      </c>
      <c r="C133" s="118" t="s">
        <v>398</v>
      </c>
      <c r="D133" s="22" t="s">
        <v>352</v>
      </c>
      <c r="E133" s="22" t="str">
        <f t="shared" si="2"/>
        <v>LongviewBEACON HEALTH STRATEGIES (COMMERCIAL)</v>
      </c>
      <c r="F133" s="22" t="s">
        <v>178</v>
      </c>
      <c r="G133" s="22" t="s">
        <v>173</v>
      </c>
      <c r="H133" s="22" t="s">
        <v>154</v>
      </c>
      <c r="I133" s="67">
        <v>581.9</v>
      </c>
    </row>
    <row r="134" spans="2:9" x14ac:dyDescent="0.25">
      <c r="B134" s="117" t="s">
        <v>166</v>
      </c>
      <c r="C134" s="118" t="s">
        <v>399</v>
      </c>
      <c r="D134" s="22" t="s">
        <v>352</v>
      </c>
      <c r="E134" s="22" t="str">
        <f t="shared" si="2"/>
        <v>LufkinBEACON HEALTH STRATEGIES (COMMERCIAL)</v>
      </c>
      <c r="F134" s="22" t="s">
        <v>178</v>
      </c>
      <c r="G134" s="22" t="s">
        <v>173</v>
      </c>
      <c r="H134" s="22" t="s">
        <v>154</v>
      </c>
      <c r="I134" s="67">
        <v>581.9</v>
      </c>
    </row>
    <row r="135" spans="2:9" x14ac:dyDescent="0.25">
      <c r="B135" s="117" t="s">
        <v>163</v>
      </c>
      <c r="C135" s="118" t="s">
        <v>404</v>
      </c>
      <c r="D135" s="22" t="s">
        <v>352</v>
      </c>
      <c r="E135" s="22" t="str">
        <f t="shared" si="2"/>
        <v>MidlandBEACON HEALTH STRATEGIES (COMMERCIAL)</v>
      </c>
      <c r="F135" s="22" t="s">
        <v>178</v>
      </c>
      <c r="G135" s="22" t="s">
        <v>173</v>
      </c>
      <c r="H135" s="22" t="s">
        <v>154</v>
      </c>
      <c r="I135" s="67">
        <v>581.9</v>
      </c>
    </row>
    <row r="136" spans="2:9" x14ac:dyDescent="0.25">
      <c r="B136" s="117" t="s">
        <v>164</v>
      </c>
      <c r="C136" s="119" t="s">
        <v>403</v>
      </c>
      <c r="D136" s="22" t="s">
        <v>354</v>
      </c>
      <c r="E136" s="22" t="str">
        <f t="shared" si="2"/>
        <v>AbileneBETTY HARDWICK MHMR (MEDICAID)</v>
      </c>
      <c r="F136" s="22" t="s">
        <v>178</v>
      </c>
      <c r="G136" s="22" t="s">
        <v>173</v>
      </c>
      <c r="H136" s="22" t="s">
        <v>154</v>
      </c>
      <c r="I136" s="67">
        <v>700</v>
      </c>
    </row>
    <row r="137" spans="2:9" x14ac:dyDescent="0.25">
      <c r="B137" s="117" t="s">
        <v>168</v>
      </c>
      <c r="C137" s="119" t="s">
        <v>406</v>
      </c>
      <c r="D137" s="22" t="s">
        <v>355</v>
      </c>
      <c r="E137" s="22" t="str">
        <f t="shared" si="2"/>
        <v>WacoBRAZOS VALLEY MHMR (MEDICAID)</v>
      </c>
      <c r="F137" s="22" t="s">
        <v>178</v>
      </c>
      <c r="G137" s="22" t="s">
        <v>173</v>
      </c>
      <c r="H137" s="22" t="s">
        <v>154</v>
      </c>
      <c r="I137" s="67">
        <v>650</v>
      </c>
    </row>
    <row r="138" spans="2:9" x14ac:dyDescent="0.25">
      <c r="B138" s="117" t="s">
        <v>164</v>
      </c>
      <c r="C138" s="119" t="s">
        <v>403</v>
      </c>
      <c r="D138" s="22" t="s">
        <v>356</v>
      </c>
      <c r="E138" s="22" t="str">
        <f t="shared" si="2"/>
        <v>AbileneCENTER FOR LIFE SERVICES MHMR (MEDICAID)</v>
      </c>
      <c r="F138" s="22" t="s">
        <v>178</v>
      </c>
      <c r="G138" s="22" t="s">
        <v>173</v>
      </c>
      <c r="H138" s="22" t="s">
        <v>154</v>
      </c>
      <c r="I138" s="67">
        <v>625</v>
      </c>
    </row>
    <row r="139" spans="2:9" x14ac:dyDescent="0.25">
      <c r="B139" s="117" t="s">
        <v>168</v>
      </c>
      <c r="C139" s="119" t="s">
        <v>406</v>
      </c>
      <c r="D139" s="22" t="s">
        <v>357</v>
      </c>
      <c r="E139" s="22" t="str">
        <f t="shared" si="2"/>
        <v>WacoCENTRAL COUNTIES MHMR (MEDICAID)</v>
      </c>
      <c r="F139" s="22" t="s">
        <v>178</v>
      </c>
      <c r="G139" s="22" t="s">
        <v>173</v>
      </c>
      <c r="H139" s="22" t="s">
        <v>154</v>
      </c>
      <c r="I139" s="67">
        <v>650</v>
      </c>
    </row>
    <row r="140" spans="2:9" x14ac:dyDescent="0.25">
      <c r="B140" s="117" t="s">
        <v>164</v>
      </c>
      <c r="C140" s="119" t="s">
        <v>403</v>
      </c>
      <c r="D140" s="22" t="s">
        <v>358</v>
      </c>
      <c r="E140" s="22" t="str">
        <f t="shared" si="2"/>
        <v>AbileneCENTRAL PLAINS MHMR (MEDICAID)</v>
      </c>
      <c r="F140" s="22" t="s">
        <v>178</v>
      </c>
      <c r="G140" s="22" t="s">
        <v>173</v>
      </c>
      <c r="H140" s="22" t="s">
        <v>154</v>
      </c>
      <c r="I140" s="67">
        <v>650</v>
      </c>
    </row>
    <row r="141" spans="2:9" x14ac:dyDescent="0.25">
      <c r="B141" s="117" t="s">
        <v>309</v>
      </c>
      <c r="C141" s="119" t="s">
        <v>396</v>
      </c>
      <c r="D141" s="22" t="s">
        <v>358</v>
      </c>
      <c r="E141" s="22" t="str">
        <f t="shared" si="2"/>
        <v>AmarilloCENTRAL PLAINS MHMR (MEDICAID)</v>
      </c>
      <c r="F141" s="22" t="s">
        <v>178</v>
      </c>
      <c r="G141" s="22" t="s">
        <v>173</v>
      </c>
      <c r="H141" s="22" t="s">
        <v>154</v>
      </c>
      <c r="I141" s="67">
        <v>650</v>
      </c>
    </row>
    <row r="142" spans="2:9" x14ac:dyDescent="0.25">
      <c r="B142" s="117" t="s">
        <v>339</v>
      </c>
      <c r="C142" s="119" t="s">
        <v>408</v>
      </c>
      <c r="D142" s="22" t="s">
        <v>358</v>
      </c>
      <c r="E142" s="22" t="str">
        <f t="shared" si="2"/>
        <v>LubbockCENTRAL PLAINS MHMR (MEDICAID)</v>
      </c>
      <c r="F142" s="22" t="s">
        <v>178</v>
      </c>
      <c r="G142" s="22" t="s">
        <v>173</v>
      </c>
      <c r="H142" s="22" t="s">
        <v>154</v>
      </c>
      <c r="I142" s="67">
        <v>650</v>
      </c>
    </row>
    <row r="143" spans="2:9" x14ac:dyDescent="0.25">
      <c r="B143" s="117" t="s">
        <v>163</v>
      </c>
      <c r="C143" s="119" t="s">
        <v>404</v>
      </c>
      <c r="D143" s="22" t="s">
        <v>358</v>
      </c>
      <c r="E143" s="22" t="str">
        <f t="shared" si="2"/>
        <v>MidlandCENTRAL PLAINS MHMR (MEDICAID)</v>
      </c>
      <c r="F143" s="22" t="s">
        <v>178</v>
      </c>
      <c r="G143" s="22" t="s">
        <v>173</v>
      </c>
      <c r="H143" s="22" t="s">
        <v>154</v>
      </c>
      <c r="I143" s="67">
        <v>650</v>
      </c>
    </row>
    <row r="144" spans="2:9" x14ac:dyDescent="0.25">
      <c r="B144" s="117" t="s">
        <v>164</v>
      </c>
      <c r="C144" s="22" t="s">
        <v>49</v>
      </c>
      <c r="D144" s="22" t="s">
        <v>189</v>
      </c>
      <c r="E144" s="22" t="str">
        <f t="shared" si="2"/>
        <v>ABILENECHRISTUS HEALTH (COMMERCIAL)</v>
      </c>
      <c r="F144" s="22" t="s">
        <v>172</v>
      </c>
      <c r="G144" s="22" t="s">
        <v>173</v>
      </c>
      <c r="H144" s="22" t="s">
        <v>154</v>
      </c>
      <c r="I144" s="67">
        <v>925</v>
      </c>
    </row>
    <row r="145" spans="2:9" x14ac:dyDescent="0.25">
      <c r="B145" s="117" t="s">
        <v>161</v>
      </c>
      <c r="C145" s="22" t="s">
        <v>61</v>
      </c>
      <c r="D145" s="22" t="s">
        <v>189</v>
      </c>
      <c r="E145" s="22" t="str">
        <f t="shared" si="2"/>
        <v>ALEXANDRIACHRISTUS HEALTH (COMMERCIAL)</v>
      </c>
      <c r="F145" s="22" t="s">
        <v>172</v>
      </c>
      <c r="G145" s="22" t="s">
        <v>173</v>
      </c>
      <c r="H145" s="22" t="s">
        <v>154</v>
      </c>
      <c r="I145" s="67">
        <v>925</v>
      </c>
    </row>
    <row r="146" spans="2:9" x14ac:dyDescent="0.25">
      <c r="B146" s="117" t="s">
        <v>155</v>
      </c>
      <c r="C146" s="22" t="s">
        <v>53</v>
      </c>
      <c r="D146" s="22" t="s">
        <v>189</v>
      </c>
      <c r="E146" s="22" t="str">
        <f t="shared" si="2"/>
        <v>BATON ROUGECHRISTUS HEALTH (COMMERCIAL)</v>
      </c>
      <c r="F146" s="22" t="s">
        <v>172</v>
      </c>
      <c r="G146" s="22" t="s">
        <v>173</v>
      </c>
      <c r="H146" s="22" t="s">
        <v>154</v>
      </c>
      <c r="I146" s="67">
        <v>925</v>
      </c>
    </row>
    <row r="147" spans="2:9" x14ac:dyDescent="0.25">
      <c r="B147" s="117" t="s">
        <v>83</v>
      </c>
      <c r="C147" s="118" t="s">
        <v>344</v>
      </c>
      <c r="D147" s="22" t="s">
        <v>189</v>
      </c>
      <c r="E147" s="22" t="str">
        <f t="shared" si="2"/>
        <v>CORPUSCHRISTUS HEALTH (COMMERCIAL)</v>
      </c>
      <c r="F147" s="22" t="s">
        <v>172</v>
      </c>
      <c r="G147" s="22" t="s">
        <v>173</v>
      </c>
      <c r="H147" s="22" t="s">
        <v>154</v>
      </c>
      <c r="I147" s="67">
        <v>925</v>
      </c>
    </row>
    <row r="148" spans="2:9" x14ac:dyDescent="0.25">
      <c r="B148" s="117" t="s">
        <v>156</v>
      </c>
      <c r="C148" s="22" t="s">
        <v>55</v>
      </c>
      <c r="D148" s="22" t="s">
        <v>189</v>
      </c>
      <c r="E148" s="22" t="str">
        <f t="shared" si="2"/>
        <v>DERIDDERCHRISTUS HEALTH (COMMERCIAL)</v>
      </c>
      <c r="F148" s="22" t="s">
        <v>172</v>
      </c>
      <c r="G148" s="22" t="s">
        <v>173</v>
      </c>
      <c r="H148" s="22" t="s">
        <v>154</v>
      </c>
      <c r="I148" s="67">
        <v>925</v>
      </c>
    </row>
    <row r="149" spans="2:9" x14ac:dyDescent="0.25">
      <c r="B149" s="117" t="s">
        <v>162</v>
      </c>
      <c r="C149" s="22" t="s">
        <v>62</v>
      </c>
      <c r="D149" s="22" t="s">
        <v>189</v>
      </c>
      <c r="E149" s="22" t="str">
        <f t="shared" si="2"/>
        <v>GNOCHRISTUS HEALTH (COMMERCIAL)</v>
      </c>
      <c r="F149" s="22" t="s">
        <v>172</v>
      </c>
      <c r="G149" s="22" t="s">
        <v>173</v>
      </c>
      <c r="H149" s="22" t="s">
        <v>154</v>
      </c>
      <c r="I149" s="67">
        <v>925</v>
      </c>
    </row>
    <row r="150" spans="2:9" x14ac:dyDescent="0.25">
      <c r="B150" s="117" t="s">
        <v>169</v>
      </c>
      <c r="C150" s="22" t="s">
        <v>52</v>
      </c>
      <c r="D150" s="22" t="s">
        <v>189</v>
      </c>
      <c r="E150" s="22" t="str">
        <f t="shared" si="2"/>
        <v>KATYCHRISTUS HEALTH (COMMERCIAL)</v>
      </c>
      <c r="F150" s="22" t="s">
        <v>172</v>
      </c>
      <c r="G150" s="22" t="s">
        <v>173</v>
      </c>
      <c r="H150" s="22" t="s">
        <v>154</v>
      </c>
      <c r="I150" s="67">
        <v>925</v>
      </c>
    </row>
    <row r="151" spans="2:9" x14ac:dyDescent="0.25">
      <c r="B151" s="117" t="s">
        <v>158</v>
      </c>
      <c r="C151" s="22" t="s">
        <v>159</v>
      </c>
      <c r="D151" s="22" t="s">
        <v>189</v>
      </c>
      <c r="E151" s="22" t="str">
        <f t="shared" si="2"/>
        <v>KENTWOODCHRISTUS HEALTH (COMMERCIAL)</v>
      </c>
      <c r="F151" s="22" t="s">
        <v>172</v>
      </c>
      <c r="G151" s="22" t="s">
        <v>173</v>
      </c>
      <c r="H151" s="22" t="s">
        <v>154</v>
      </c>
      <c r="I151" s="67">
        <v>925</v>
      </c>
    </row>
    <row r="152" spans="2:9" x14ac:dyDescent="0.25">
      <c r="B152" s="117" t="s">
        <v>149</v>
      </c>
      <c r="C152" s="22" t="s">
        <v>150</v>
      </c>
      <c r="D152" s="22" t="s">
        <v>189</v>
      </c>
      <c r="E152" s="22" t="str">
        <f t="shared" si="2"/>
        <v>LAFAYETTECHRISTUS HEALTH (COMMERCIAL)</v>
      </c>
      <c r="F152" s="22" t="s">
        <v>172</v>
      </c>
      <c r="G152" s="22" t="s">
        <v>173</v>
      </c>
      <c r="H152" s="22" t="s">
        <v>154</v>
      </c>
      <c r="I152" s="67">
        <v>925</v>
      </c>
    </row>
    <row r="153" spans="2:9" x14ac:dyDescent="0.25">
      <c r="B153" s="117" t="s">
        <v>157</v>
      </c>
      <c r="C153" s="22" t="s">
        <v>57</v>
      </c>
      <c r="D153" s="22" t="s">
        <v>189</v>
      </c>
      <c r="E153" s="22" t="str">
        <f t="shared" si="2"/>
        <v>LAKE CHARLESCHRISTUS HEALTH (COMMERCIAL)</v>
      </c>
      <c r="F153" s="22" t="s">
        <v>172</v>
      </c>
      <c r="G153" s="22" t="s">
        <v>173</v>
      </c>
      <c r="H153" s="22" t="s">
        <v>154</v>
      </c>
      <c r="I153" s="67">
        <v>925</v>
      </c>
    </row>
    <row r="154" spans="2:9" x14ac:dyDescent="0.25">
      <c r="B154" s="117" t="s">
        <v>165</v>
      </c>
      <c r="C154" s="22" t="s">
        <v>50</v>
      </c>
      <c r="D154" s="22" t="s">
        <v>189</v>
      </c>
      <c r="E154" s="22" t="str">
        <f t="shared" si="2"/>
        <v>LONGVIEWCHRISTUS HEALTH (COMMERCIAL)</v>
      </c>
      <c r="F154" s="22" t="s">
        <v>172</v>
      </c>
      <c r="G154" s="22" t="s">
        <v>173</v>
      </c>
      <c r="H154" s="22" t="s">
        <v>154</v>
      </c>
      <c r="I154" s="67">
        <v>925</v>
      </c>
    </row>
    <row r="155" spans="2:9" x14ac:dyDescent="0.25">
      <c r="B155" s="117" t="s">
        <v>166</v>
      </c>
      <c r="C155" s="22" t="s">
        <v>51</v>
      </c>
      <c r="D155" s="22" t="s">
        <v>189</v>
      </c>
      <c r="E155" s="22" t="str">
        <f t="shared" si="2"/>
        <v>LUFKINCHRISTUS HEALTH (COMMERCIAL)</v>
      </c>
      <c r="F155" s="22" t="s">
        <v>172</v>
      </c>
      <c r="G155" s="22" t="s">
        <v>173</v>
      </c>
      <c r="H155" s="22" t="s">
        <v>154</v>
      </c>
      <c r="I155" s="67">
        <v>925</v>
      </c>
    </row>
    <row r="156" spans="2:9" x14ac:dyDescent="0.25">
      <c r="B156" s="117" t="s">
        <v>163</v>
      </c>
      <c r="C156" s="22" t="s">
        <v>48</v>
      </c>
      <c r="D156" s="22" t="s">
        <v>189</v>
      </c>
      <c r="E156" s="22" t="str">
        <f t="shared" si="2"/>
        <v>MIDLANDCHRISTUS HEALTH (COMMERCIAL)</v>
      </c>
      <c r="F156" s="22" t="s">
        <v>172</v>
      </c>
      <c r="G156" s="22" t="s">
        <v>173</v>
      </c>
      <c r="H156" s="22" t="s">
        <v>154</v>
      </c>
      <c r="I156" s="67">
        <v>925</v>
      </c>
    </row>
    <row r="157" spans="2:9" x14ac:dyDescent="0.25">
      <c r="B157" s="117" t="s">
        <v>160</v>
      </c>
      <c r="C157" s="22" t="s">
        <v>60</v>
      </c>
      <c r="D157" s="22" t="s">
        <v>189</v>
      </c>
      <c r="E157" s="22" t="str">
        <f t="shared" si="2"/>
        <v>OPELOUSASCHRISTUS HEALTH (COMMERCIAL)</v>
      </c>
      <c r="F157" s="22" t="s">
        <v>172</v>
      </c>
      <c r="G157" s="22" t="s">
        <v>173</v>
      </c>
      <c r="H157" s="22" t="s">
        <v>154</v>
      </c>
      <c r="I157" s="67">
        <v>925</v>
      </c>
    </row>
    <row r="158" spans="2:9" x14ac:dyDescent="0.25">
      <c r="B158" s="117" t="s">
        <v>164</v>
      </c>
      <c r="C158" s="22" t="s">
        <v>49</v>
      </c>
      <c r="D158" s="22" t="s">
        <v>188</v>
      </c>
      <c r="E158" s="22" t="str">
        <f t="shared" si="2"/>
        <v>ABILENECHRISTUS HEALTH (MEDICARE ADVANTAGE)</v>
      </c>
      <c r="F158" s="22" t="s">
        <v>176</v>
      </c>
      <c r="G158" s="22" t="s">
        <v>153</v>
      </c>
      <c r="H158" s="22" t="s">
        <v>154</v>
      </c>
      <c r="I158" s="67">
        <v>766.94</v>
      </c>
    </row>
    <row r="159" spans="2:9" x14ac:dyDescent="0.25">
      <c r="B159" s="117" t="s">
        <v>161</v>
      </c>
      <c r="C159" s="22" t="s">
        <v>61</v>
      </c>
      <c r="D159" s="22" t="s">
        <v>188</v>
      </c>
      <c r="E159" s="22" t="str">
        <f t="shared" si="2"/>
        <v>ALEXANDRIACHRISTUS HEALTH (MEDICARE ADVANTAGE)</v>
      </c>
      <c r="F159" s="22" t="s">
        <v>176</v>
      </c>
      <c r="G159" s="22" t="s">
        <v>153</v>
      </c>
      <c r="H159" s="22" t="s">
        <v>154</v>
      </c>
      <c r="I159" s="67">
        <v>781.21</v>
      </c>
    </row>
    <row r="160" spans="2:9" x14ac:dyDescent="0.25">
      <c r="B160" s="117" t="s">
        <v>155</v>
      </c>
      <c r="C160" s="22" t="s">
        <v>53</v>
      </c>
      <c r="D160" s="22" t="s">
        <v>188</v>
      </c>
      <c r="E160" s="22" t="str">
        <f t="shared" si="2"/>
        <v>BATON ROUGECHRISTUS HEALTH (MEDICARE ADVANTAGE)</v>
      </c>
      <c r="F160" s="22" t="s">
        <v>176</v>
      </c>
      <c r="G160" s="22" t="s">
        <v>153</v>
      </c>
      <c r="H160" s="22" t="s">
        <v>154</v>
      </c>
      <c r="I160" s="67">
        <v>723.59</v>
      </c>
    </row>
    <row r="161" spans="2:9" x14ac:dyDescent="0.25">
      <c r="B161" s="117" t="s">
        <v>156</v>
      </c>
      <c r="C161" s="22" t="s">
        <v>55</v>
      </c>
      <c r="D161" s="22" t="s">
        <v>188</v>
      </c>
      <c r="E161" s="22" t="str">
        <f t="shared" si="2"/>
        <v>DERIDDERCHRISTUS HEALTH (MEDICARE ADVANTAGE)</v>
      </c>
      <c r="F161" s="22" t="s">
        <v>176</v>
      </c>
      <c r="G161" s="22" t="s">
        <v>153</v>
      </c>
      <c r="H161" s="22" t="s">
        <v>154</v>
      </c>
      <c r="I161" s="67">
        <v>660.81</v>
      </c>
    </row>
    <row r="162" spans="2:9" x14ac:dyDescent="0.25">
      <c r="B162" s="117" t="s">
        <v>162</v>
      </c>
      <c r="C162" s="22" t="s">
        <v>62</v>
      </c>
      <c r="D162" s="22" t="s">
        <v>188</v>
      </c>
      <c r="E162" s="22" t="str">
        <f t="shared" si="2"/>
        <v>GNOCHRISTUS HEALTH (MEDICARE ADVANTAGE)</v>
      </c>
      <c r="F162" s="22" t="s">
        <v>176</v>
      </c>
      <c r="G162" s="22" t="s">
        <v>153</v>
      </c>
      <c r="H162" s="22" t="s">
        <v>154</v>
      </c>
      <c r="I162" s="67">
        <v>738.33</v>
      </c>
    </row>
    <row r="163" spans="2:9" x14ac:dyDescent="0.25">
      <c r="B163" s="117" t="s">
        <v>169</v>
      </c>
      <c r="C163" s="22" t="s">
        <v>52</v>
      </c>
      <c r="D163" s="22" t="s">
        <v>188</v>
      </c>
      <c r="E163" s="22" t="str">
        <f t="shared" si="2"/>
        <v>KATYCHRISTUS HEALTH (MEDICARE ADVANTAGE)</v>
      </c>
      <c r="F163" s="22" t="s">
        <v>176</v>
      </c>
      <c r="G163" s="22" t="s">
        <v>153</v>
      </c>
      <c r="H163" s="22" t="s">
        <v>154</v>
      </c>
      <c r="I163" s="67">
        <v>865.23</v>
      </c>
    </row>
    <row r="164" spans="2:9" x14ac:dyDescent="0.25">
      <c r="B164" s="117" t="s">
        <v>158</v>
      </c>
      <c r="C164" s="22" t="s">
        <v>159</v>
      </c>
      <c r="D164" s="22" t="s">
        <v>188</v>
      </c>
      <c r="E164" s="22" t="str">
        <f t="shared" si="2"/>
        <v>KENTWOODCHRISTUS HEALTH (MEDICARE ADVANTAGE)</v>
      </c>
      <c r="F164" s="22" t="s">
        <v>176</v>
      </c>
      <c r="G164" s="22" t="s">
        <v>153</v>
      </c>
      <c r="H164" s="22" t="s">
        <v>154</v>
      </c>
      <c r="I164" s="67">
        <v>745.03</v>
      </c>
    </row>
    <row r="165" spans="2:9" x14ac:dyDescent="0.25">
      <c r="B165" s="117" t="s">
        <v>149</v>
      </c>
      <c r="C165" s="22" t="s">
        <v>150</v>
      </c>
      <c r="D165" s="22" t="s">
        <v>188</v>
      </c>
      <c r="E165" s="22" t="str">
        <f t="shared" si="2"/>
        <v>LAFAYETTECHRISTUS HEALTH (MEDICARE ADVANTAGE)</v>
      </c>
      <c r="F165" s="22" t="s">
        <v>176</v>
      </c>
      <c r="G165" s="22" t="s">
        <v>153</v>
      </c>
      <c r="H165" s="22" t="s">
        <v>154</v>
      </c>
      <c r="I165" s="67">
        <v>716.62</v>
      </c>
    </row>
    <row r="166" spans="2:9" x14ac:dyDescent="0.25">
      <c r="B166" s="117" t="s">
        <v>157</v>
      </c>
      <c r="C166" s="22" t="s">
        <v>57</v>
      </c>
      <c r="D166" s="22" t="s">
        <v>188</v>
      </c>
      <c r="E166" s="22" t="str">
        <f t="shared" si="2"/>
        <v>LAKE CHARLESCHRISTUS HEALTH (MEDICARE ADVANTAGE)</v>
      </c>
      <c r="F166" s="22" t="s">
        <v>176</v>
      </c>
      <c r="G166" s="22" t="s">
        <v>153</v>
      </c>
      <c r="H166" s="22" t="s">
        <v>154</v>
      </c>
      <c r="I166" s="67">
        <v>735.92</v>
      </c>
    </row>
    <row r="167" spans="2:9" x14ac:dyDescent="0.25">
      <c r="B167" s="117" t="s">
        <v>165</v>
      </c>
      <c r="C167" s="22" t="s">
        <v>50</v>
      </c>
      <c r="D167" s="22" t="s">
        <v>188</v>
      </c>
      <c r="E167" s="22" t="str">
        <f t="shared" si="2"/>
        <v>LONGVIEWCHRISTUS HEALTH (MEDICARE ADVANTAGE)</v>
      </c>
      <c r="F167" s="22" t="s">
        <v>176</v>
      </c>
      <c r="G167" s="22" t="s">
        <v>153</v>
      </c>
      <c r="H167" s="22" t="s">
        <v>154</v>
      </c>
      <c r="I167" s="67">
        <v>769.75</v>
      </c>
    </row>
    <row r="168" spans="2:9" x14ac:dyDescent="0.25">
      <c r="B168" s="117" t="s">
        <v>166</v>
      </c>
      <c r="C168" s="22" t="s">
        <v>51</v>
      </c>
      <c r="D168" s="22" t="s">
        <v>188</v>
      </c>
      <c r="E168" s="22" t="str">
        <f t="shared" si="2"/>
        <v>LUFKINCHRISTUS HEALTH (MEDICARE ADVANTAGE)</v>
      </c>
      <c r="F168" s="22" t="s">
        <v>176</v>
      </c>
      <c r="G168" s="22" t="s">
        <v>153</v>
      </c>
      <c r="H168" s="22" t="s">
        <v>154</v>
      </c>
      <c r="I168" s="67">
        <v>756.55</v>
      </c>
    </row>
    <row r="169" spans="2:9" x14ac:dyDescent="0.25">
      <c r="B169" s="117" t="s">
        <v>163</v>
      </c>
      <c r="C169" s="22" t="s">
        <v>48</v>
      </c>
      <c r="D169" s="22" t="s">
        <v>188</v>
      </c>
      <c r="E169" s="22" t="str">
        <f t="shared" si="2"/>
        <v>MIDLANDCHRISTUS HEALTH (MEDICARE ADVANTAGE)</v>
      </c>
      <c r="F169" s="22" t="s">
        <v>176</v>
      </c>
      <c r="G169" s="22" t="s">
        <v>153</v>
      </c>
      <c r="H169" s="22" t="s">
        <v>154</v>
      </c>
      <c r="I169" s="67">
        <v>758.36</v>
      </c>
    </row>
    <row r="170" spans="2:9" x14ac:dyDescent="0.25">
      <c r="B170" s="117" t="s">
        <v>160</v>
      </c>
      <c r="C170" s="22" t="s">
        <v>60</v>
      </c>
      <c r="D170" s="22" t="s">
        <v>188</v>
      </c>
      <c r="E170" s="22" t="str">
        <f t="shared" si="2"/>
        <v>OPELOUSASCHRISTUS HEALTH (MEDICARE ADVANTAGE)</v>
      </c>
      <c r="F170" s="22" t="s">
        <v>176</v>
      </c>
      <c r="G170" s="22" t="s">
        <v>153</v>
      </c>
      <c r="H170" s="22" t="s">
        <v>154</v>
      </c>
      <c r="I170" s="67">
        <v>660.81</v>
      </c>
    </row>
    <row r="171" spans="2:9" x14ac:dyDescent="0.25">
      <c r="B171" s="117" t="s">
        <v>83</v>
      </c>
      <c r="C171" s="118" t="s">
        <v>344</v>
      </c>
      <c r="D171" s="22" t="s">
        <v>359</v>
      </c>
      <c r="E171" s="22" t="str">
        <f t="shared" si="2"/>
        <v>CORPUSCHRISTUS SPOHN HEALTH SYSTEM CORP - INDIGENT (COMMERCIAL)</v>
      </c>
      <c r="F171" s="22" t="s">
        <v>172</v>
      </c>
      <c r="G171" s="22" t="s">
        <v>153</v>
      </c>
      <c r="H171" s="22" t="s">
        <v>154</v>
      </c>
      <c r="I171" s="67">
        <v>837.62</v>
      </c>
    </row>
    <row r="172" spans="2:9" x14ac:dyDescent="0.25">
      <c r="B172" s="117" t="s">
        <v>83</v>
      </c>
      <c r="C172" s="118" t="s">
        <v>344</v>
      </c>
      <c r="D172" s="22" t="s">
        <v>360</v>
      </c>
      <c r="E172" s="22" t="str">
        <f t="shared" si="2"/>
        <v>CORPUSCHRISTUS SPOHN HEALTH SYSTEM CORP - NUECES AID PROGRAM (COMMERCIAL)</v>
      </c>
      <c r="F172" s="22" t="s">
        <v>172</v>
      </c>
      <c r="G172" s="22" t="s">
        <v>153</v>
      </c>
      <c r="H172" s="22" t="s">
        <v>154</v>
      </c>
      <c r="I172" s="67">
        <v>837.62</v>
      </c>
    </row>
    <row r="173" spans="2:9" x14ac:dyDescent="0.25">
      <c r="B173" s="117" t="s">
        <v>164</v>
      </c>
      <c r="C173" s="22" t="s">
        <v>49</v>
      </c>
      <c r="D173" s="22" t="s">
        <v>190</v>
      </c>
      <c r="E173" s="22" t="str">
        <f>CONCATENATE(C173,D173)</f>
        <v>ABILENECIGNA (COMMERCIAL)</v>
      </c>
      <c r="F173" s="22" t="s">
        <v>172</v>
      </c>
      <c r="G173" s="22" t="s">
        <v>173</v>
      </c>
      <c r="H173" s="22" t="s">
        <v>154</v>
      </c>
      <c r="I173" s="67">
        <v>928</v>
      </c>
    </row>
    <row r="174" spans="2:9" x14ac:dyDescent="0.25">
      <c r="B174" s="117" t="s">
        <v>161</v>
      </c>
      <c r="C174" s="22" t="s">
        <v>61</v>
      </c>
      <c r="D174" s="22" t="s">
        <v>190</v>
      </c>
      <c r="E174" s="22" t="str">
        <f>CONCATENATE(C174,D174)</f>
        <v>ALEXANDRIACIGNA (COMMERCIAL)</v>
      </c>
      <c r="F174" s="22" t="s">
        <v>172</v>
      </c>
      <c r="G174" s="22" t="s">
        <v>173</v>
      </c>
      <c r="H174" s="22" t="s">
        <v>154</v>
      </c>
      <c r="I174" s="67">
        <v>928</v>
      </c>
    </row>
    <row r="175" spans="2:9" x14ac:dyDescent="0.25">
      <c r="B175" s="117" t="s">
        <v>309</v>
      </c>
      <c r="C175" s="118" t="s">
        <v>396</v>
      </c>
      <c r="D175" s="22" t="s">
        <v>190</v>
      </c>
      <c r="E175" s="22" t="str">
        <f t="shared" ref="E175:E192" si="3">CONCATENATE(C175,D175)</f>
        <v>AmarilloCIGNA (COMMERCIAL)</v>
      </c>
      <c r="F175" s="22" t="s">
        <v>172</v>
      </c>
      <c r="G175" s="22" t="s">
        <v>173</v>
      </c>
      <c r="H175" s="22" t="s">
        <v>154</v>
      </c>
      <c r="I175" s="67">
        <v>928</v>
      </c>
    </row>
    <row r="176" spans="2:9" x14ac:dyDescent="0.25">
      <c r="B176" s="117" t="s">
        <v>155</v>
      </c>
      <c r="C176" s="22" t="s">
        <v>53</v>
      </c>
      <c r="D176" s="22" t="s">
        <v>190</v>
      </c>
      <c r="E176" s="22" t="str">
        <f t="shared" si="3"/>
        <v>BATON ROUGECIGNA (COMMERCIAL)</v>
      </c>
      <c r="F176" s="22" t="s">
        <v>172</v>
      </c>
      <c r="G176" s="22" t="s">
        <v>173</v>
      </c>
      <c r="H176" s="22" t="s">
        <v>154</v>
      </c>
      <c r="I176" s="67">
        <v>928</v>
      </c>
    </row>
    <row r="177" spans="2:9" x14ac:dyDescent="0.25">
      <c r="B177" s="117" t="s">
        <v>170</v>
      </c>
      <c r="C177" s="22" t="s">
        <v>54</v>
      </c>
      <c r="D177" s="22" t="s">
        <v>190</v>
      </c>
      <c r="E177" s="22" t="str">
        <f t="shared" si="3"/>
        <v>BILOXICIGNA (COMMERCIAL)</v>
      </c>
      <c r="F177" s="22" t="s">
        <v>172</v>
      </c>
      <c r="G177" s="22" t="s">
        <v>173</v>
      </c>
      <c r="H177" s="22" t="s">
        <v>154</v>
      </c>
      <c r="I177" s="67">
        <v>928</v>
      </c>
    </row>
    <row r="178" spans="2:9" x14ac:dyDescent="0.25">
      <c r="B178" s="117" t="s">
        <v>83</v>
      </c>
      <c r="C178" s="118" t="s">
        <v>344</v>
      </c>
      <c r="D178" s="22" t="s">
        <v>190</v>
      </c>
      <c r="E178" s="22" t="str">
        <f t="shared" si="3"/>
        <v>CORPUSCIGNA (COMMERCIAL)</v>
      </c>
      <c r="F178" s="22" t="s">
        <v>172</v>
      </c>
      <c r="G178" s="22" t="s">
        <v>173</v>
      </c>
      <c r="H178" s="22" t="s">
        <v>154</v>
      </c>
      <c r="I178" s="67">
        <v>928</v>
      </c>
    </row>
    <row r="179" spans="2:9" x14ac:dyDescent="0.25">
      <c r="B179" s="117" t="s">
        <v>156</v>
      </c>
      <c r="C179" s="22" t="s">
        <v>55</v>
      </c>
      <c r="D179" s="22" t="s">
        <v>190</v>
      </c>
      <c r="E179" s="22" t="str">
        <f t="shared" si="3"/>
        <v>DERIDDERCIGNA (COMMERCIAL)</v>
      </c>
      <c r="F179" s="22" t="s">
        <v>172</v>
      </c>
      <c r="G179" s="22" t="s">
        <v>173</v>
      </c>
      <c r="H179" s="22" t="s">
        <v>154</v>
      </c>
      <c r="I179" s="67">
        <v>928</v>
      </c>
    </row>
    <row r="180" spans="2:9" x14ac:dyDescent="0.25">
      <c r="B180" s="117" t="s">
        <v>162</v>
      </c>
      <c r="C180" s="22" t="s">
        <v>62</v>
      </c>
      <c r="D180" s="22" t="s">
        <v>190</v>
      </c>
      <c r="E180" s="22" t="str">
        <f t="shared" si="3"/>
        <v>GNOCIGNA (COMMERCIAL)</v>
      </c>
      <c r="F180" s="22" t="s">
        <v>172</v>
      </c>
      <c r="G180" s="22" t="s">
        <v>173</v>
      </c>
      <c r="H180" s="22" t="s">
        <v>154</v>
      </c>
      <c r="I180" s="67">
        <v>928</v>
      </c>
    </row>
    <row r="181" spans="2:9" x14ac:dyDescent="0.25">
      <c r="B181" s="117" t="s">
        <v>169</v>
      </c>
      <c r="C181" s="22" t="s">
        <v>52</v>
      </c>
      <c r="D181" s="22" t="s">
        <v>190</v>
      </c>
      <c r="E181" s="22" t="str">
        <f t="shared" si="3"/>
        <v>KATYCIGNA (COMMERCIAL)</v>
      </c>
      <c r="F181" s="22" t="s">
        <v>172</v>
      </c>
      <c r="G181" s="22" t="s">
        <v>173</v>
      </c>
      <c r="H181" s="22" t="s">
        <v>154</v>
      </c>
      <c r="I181" s="67">
        <v>928</v>
      </c>
    </row>
    <row r="182" spans="2:9" x14ac:dyDescent="0.25">
      <c r="B182" s="117" t="s">
        <v>158</v>
      </c>
      <c r="C182" s="22" t="s">
        <v>159</v>
      </c>
      <c r="D182" s="22" t="s">
        <v>190</v>
      </c>
      <c r="E182" s="22" t="str">
        <f t="shared" si="3"/>
        <v>KENTWOODCIGNA (COMMERCIAL)</v>
      </c>
      <c r="F182" s="22" t="s">
        <v>172</v>
      </c>
      <c r="G182" s="22" t="s">
        <v>173</v>
      </c>
      <c r="H182" s="22" t="s">
        <v>154</v>
      </c>
      <c r="I182" s="67">
        <v>928</v>
      </c>
    </row>
    <row r="183" spans="2:9" x14ac:dyDescent="0.25">
      <c r="B183" s="117" t="s">
        <v>149</v>
      </c>
      <c r="C183" s="22" t="s">
        <v>150</v>
      </c>
      <c r="D183" s="22" t="s">
        <v>190</v>
      </c>
      <c r="E183" s="22" t="str">
        <f t="shared" si="3"/>
        <v>LAFAYETTECIGNA (COMMERCIAL)</v>
      </c>
      <c r="F183" s="22" t="s">
        <v>172</v>
      </c>
      <c r="G183" s="22" t="s">
        <v>173</v>
      </c>
      <c r="H183" s="22" t="s">
        <v>154</v>
      </c>
      <c r="I183" s="67">
        <v>928</v>
      </c>
    </row>
    <row r="184" spans="2:9" x14ac:dyDescent="0.25">
      <c r="B184" s="117" t="s">
        <v>157</v>
      </c>
      <c r="C184" s="22" t="s">
        <v>57</v>
      </c>
      <c r="D184" s="22" t="s">
        <v>190</v>
      </c>
      <c r="E184" s="22" t="str">
        <f t="shared" si="3"/>
        <v>LAKE CHARLESCIGNA (COMMERCIAL)</v>
      </c>
      <c r="F184" s="22" t="s">
        <v>172</v>
      </c>
      <c r="G184" s="22" t="s">
        <v>173</v>
      </c>
      <c r="H184" s="22" t="s">
        <v>154</v>
      </c>
      <c r="I184" s="67">
        <v>928</v>
      </c>
    </row>
    <row r="185" spans="2:9" x14ac:dyDescent="0.25">
      <c r="B185" s="117" t="s">
        <v>165</v>
      </c>
      <c r="C185" s="22" t="s">
        <v>50</v>
      </c>
      <c r="D185" s="22" t="s">
        <v>190</v>
      </c>
      <c r="E185" s="22" t="str">
        <f t="shared" si="3"/>
        <v>LONGVIEWCIGNA (COMMERCIAL)</v>
      </c>
      <c r="F185" s="22" t="s">
        <v>172</v>
      </c>
      <c r="G185" s="22" t="s">
        <v>173</v>
      </c>
      <c r="H185" s="22" t="s">
        <v>154</v>
      </c>
      <c r="I185" s="67">
        <v>928</v>
      </c>
    </row>
    <row r="186" spans="2:9" x14ac:dyDescent="0.25">
      <c r="B186" s="117" t="s">
        <v>339</v>
      </c>
      <c r="C186" s="118" t="s">
        <v>408</v>
      </c>
      <c r="D186" s="22" t="s">
        <v>190</v>
      </c>
      <c r="E186" s="22" t="str">
        <f t="shared" si="3"/>
        <v>LubbockCIGNA (COMMERCIAL)</v>
      </c>
      <c r="F186" s="22" t="s">
        <v>172</v>
      </c>
      <c r="G186" s="22" t="s">
        <v>173</v>
      </c>
      <c r="H186" s="22" t="s">
        <v>154</v>
      </c>
      <c r="I186" s="67">
        <v>928</v>
      </c>
    </row>
    <row r="187" spans="2:9" x14ac:dyDescent="0.25">
      <c r="B187" s="117" t="s">
        <v>166</v>
      </c>
      <c r="C187" s="22" t="s">
        <v>51</v>
      </c>
      <c r="D187" s="22" t="s">
        <v>190</v>
      </c>
      <c r="E187" s="22" t="str">
        <f t="shared" si="3"/>
        <v>LUFKINCIGNA (COMMERCIAL)</v>
      </c>
      <c r="F187" s="22" t="s">
        <v>172</v>
      </c>
      <c r="G187" s="22" t="s">
        <v>173</v>
      </c>
      <c r="H187" s="22" t="s">
        <v>154</v>
      </c>
      <c r="I187" s="67">
        <v>928</v>
      </c>
    </row>
    <row r="188" spans="2:9" x14ac:dyDescent="0.25">
      <c r="B188" s="117" t="s">
        <v>163</v>
      </c>
      <c r="C188" s="22" t="s">
        <v>48</v>
      </c>
      <c r="D188" s="22" t="s">
        <v>190</v>
      </c>
      <c r="E188" s="22" t="str">
        <f t="shared" si="3"/>
        <v>MIDLANDCIGNA (COMMERCIAL)</v>
      </c>
      <c r="F188" s="22" t="s">
        <v>172</v>
      </c>
      <c r="G188" s="22" t="s">
        <v>173</v>
      </c>
      <c r="H188" s="22" t="s">
        <v>154</v>
      </c>
      <c r="I188" s="67">
        <v>928</v>
      </c>
    </row>
    <row r="189" spans="2:9" x14ac:dyDescent="0.25">
      <c r="B189" s="117" t="s">
        <v>160</v>
      </c>
      <c r="C189" s="22" t="s">
        <v>60</v>
      </c>
      <c r="D189" s="22" t="s">
        <v>190</v>
      </c>
      <c r="E189" s="22" t="str">
        <f t="shared" si="3"/>
        <v>OPELOUSASCIGNA (COMMERCIAL)</v>
      </c>
      <c r="F189" s="22" t="s">
        <v>172</v>
      </c>
      <c r="G189" s="22" t="s">
        <v>173</v>
      </c>
      <c r="H189" s="22" t="s">
        <v>154</v>
      </c>
      <c r="I189" s="67">
        <v>928</v>
      </c>
    </row>
    <row r="190" spans="2:9" x14ac:dyDescent="0.25">
      <c r="B190" s="117" t="s">
        <v>167</v>
      </c>
      <c r="C190" s="22" t="s">
        <v>56</v>
      </c>
      <c r="D190" s="22" t="s">
        <v>190</v>
      </c>
      <c r="E190" s="22" t="str">
        <f t="shared" si="3"/>
        <v>PASADENACIGNA (COMMERCIAL)</v>
      </c>
      <c r="F190" s="22" t="s">
        <v>172</v>
      </c>
      <c r="G190" s="22" t="s">
        <v>173</v>
      </c>
      <c r="H190" s="22" t="s">
        <v>154</v>
      </c>
      <c r="I190" s="67">
        <v>928</v>
      </c>
    </row>
    <row r="191" spans="2:9" x14ac:dyDescent="0.25">
      <c r="B191" s="117" t="s">
        <v>311</v>
      </c>
      <c r="C191" s="119" t="s">
        <v>402</v>
      </c>
      <c r="D191" s="22" t="s">
        <v>190</v>
      </c>
      <c r="E191" s="22" t="str">
        <f t="shared" si="3"/>
        <v>ShreveportCIGNA (COMMERCIAL)</v>
      </c>
      <c r="F191" s="22" t="s">
        <v>172</v>
      </c>
      <c r="G191" s="22" t="s">
        <v>173</v>
      </c>
      <c r="H191" s="22" t="s">
        <v>154</v>
      </c>
      <c r="I191" s="67">
        <v>928</v>
      </c>
    </row>
    <row r="192" spans="2:9" x14ac:dyDescent="0.25">
      <c r="B192" s="117" t="s">
        <v>340</v>
      </c>
      <c r="C192" s="118" t="s">
        <v>409</v>
      </c>
      <c r="D192" s="22" t="s">
        <v>190</v>
      </c>
      <c r="E192" s="22" t="str">
        <f t="shared" si="3"/>
        <v>TupeloCIGNA (COMMERCIAL)</v>
      </c>
      <c r="F192" s="22" t="s">
        <v>172</v>
      </c>
      <c r="G192" s="22" t="s">
        <v>173</v>
      </c>
      <c r="H192" s="22" t="s">
        <v>154</v>
      </c>
      <c r="I192" s="67">
        <v>928</v>
      </c>
    </row>
    <row r="193" spans="2:9" x14ac:dyDescent="0.25">
      <c r="B193" s="117" t="s">
        <v>168</v>
      </c>
      <c r="C193" s="22" t="s">
        <v>58</v>
      </c>
      <c r="D193" s="22" t="s">
        <v>190</v>
      </c>
      <c r="E193" s="22" t="str">
        <f>CONCATENATE(C193,D193)</f>
        <v>WACOCIGNA (COMMERCIAL)</v>
      </c>
      <c r="F193" s="22" t="s">
        <v>172</v>
      </c>
      <c r="G193" s="22" t="s">
        <v>173</v>
      </c>
      <c r="H193" s="22" t="s">
        <v>154</v>
      </c>
      <c r="I193" s="67">
        <v>928</v>
      </c>
    </row>
    <row r="194" spans="2:9" x14ac:dyDescent="0.25">
      <c r="B194" s="117" t="s">
        <v>164</v>
      </c>
      <c r="C194" s="22" t="s">
        <v>49</v>
      </c>
      <c r="D194" s="22" t="s">
        <v>191</v>
      </c>
      <c r="E194" s="22" t="str">
        <f>CONCATENATE(C194,D194)</f>
        <v>ABILENECIGNA HEALTHSPRING (MEDICARE ADVANTAGE)</v>
      </c>
      <c r="F194" s="22" t="s">
        <v>176</v>
      </c>
      <c r="G194" s="22" t="s">
        <v>153</v>
      </c>
      <c r="H194" s="22" t="s">
        <v>154</v>
      </c>
      <c r="I194" s="67">
        <v>766.94</v>
      </c>
    </row>
    <row r="195" spans="2:9" x14ac:dyDescent="0.25">
      <c r="B195" s="117" t="s">
        <v>309</v>
      </c>
      <c r="C195" s="118" t="s">
        <v>396</v>
      </c>
      <c r="D195" s="22" t="s">
        <v>191</v>
      </c>
      <c r="E195" s="22" t="str">
        <f t="shared" ref="E195:E201" si="4">CONCATENATE(C195,D195)</f>
        <v>AmarilloCIGNA HEALTHSPRING (MEDICARE ADVANTAGE)</v>
      </c>
      <c r="F195" s="22" t="s">
        <v>176</v>
      </c>
      <c r="G195" s="22" t="s">
        <v>153</v>
      </c>
      <c r="H195" s="22" t="s">
        <v>154</v>
      </c>
      <c r="I195" s="67">
        <v>747.17</v>
      </c>
    </row>
    <row r="196" spans="2:9" x14ac:dyDescent="0.25">
      <c r="B196" s="117" t="s">
        <v>170</v>
      </c>
      <c r="C196" s="22" t="s">
        <v>54</v>
      </c>
      <c r="D196" s="22" t="s">
        <v>191</v>
      </c>
      <c r="E196" s="22" t="str">
        <f t="shared" si="4"/>
        <v>BILOXICIGNA HEALTHSPRING (MEDICARE ADVANTAGE)</v>
      </c>
      <c r="F196" s="22" t="s">
        <v>176</v>
      </c>
      <c r="G196" s="22" t="s">
        <v>153</v>
      </c>
      <c r="H196" s="22" t="s">
        <v>154</v>
      </c>
      <c r="I196" s="67">
        <v>692.03</v>
      </c>
    </row>
    <row r="197" spans="2:9" x14ac:dyDescent="0.25">
      <c r="B197" s="117" t="s">
        <v>83</v>
      </c>
      <c r="C197" s="118" t="s">
        <v>344</v>
      </c>
      <c r="D197" s="22" t="s">
        <v>191</v>
      </c>
      <c r="E197" s="22" t="str">
        <f t="shared" si="4"/>
        <v>CORPUSCIGNA HEALTHSPRING (MEDICARE ADVANTAGE)</v>
      </c>
      <c r="F197" s="22" t="s">
        <v>176</v>
      </c>
      <c r="G197" s="22" t="s">
        <v>153</v>
      </c>
      <c r="H197" s="22" t="s">
        <v>154</v>
      </c>
      <c r="I197" s="67">
        <v>837.62</v>
      </c>
    </row>
    <row r="198" spans="2:9" x14ac:dyDescent="0.25">
      <c r="B198" s="117" t="s">
        <v>169</v>
      </c>
      <c r="C198" s="22" t="s">
        <v>52</v>
      </c>
      <c r="D198" s="22" t="s">
        <v>191</v>
      </c>
      <c r="E198" s="22" t="str">
        <f t="shared" si="4"/>
        <v>KATYCIGNA HEALTHSPRING (MEDICARE ADVANTAGE)</v>
      </c>
      <c r="F198" s="22" t="s">
        <v>176</v>
      </c>
      <c r="G198" s="22" t="s">
        <v>153</v>
      </c>
      <c r="H198" s="22" t="s">
        <v>154</v>
      </c>
      <c r="I198" s="67">
        <v>865.23</v>
      </c>
    </row>
    <row r="199" spans="2:9" x14ac:dyDescent="0.25">
      <c r="B199" s="117" t="s">
        <v>165</v>
      </c>
      <c r="C199" s="22" t="s">
        <v>50</v>
      </c>
      <c r="D199" s="22" t="s">
        <v>191</v>
      </c>
      <c r="E199" s="22" t="str">
        <f t="shared" si="4"/>
        <v>LONGVIEWCIGNA HEALTHSPRING (MEDICARE ADVANTAGE)</v>
      </c>
      <c r="F199" s="22" t="s">
        <v>176</v>
      </c>
      <c r="G199" s="22" t="s">
        <v>153</v>
      </c>
      <c r="H199" s="22" t="s">
        <v>154</v>
      </c>
      <c r="I199" s="67">
        <v>769.75</v>
      </c>
    </row>
    <row r="200" spans="2:9" x14ac:dyDescent="0.25">
      <c r="B200" s="117" t="s">
        <v>339</v>
      </c>
      <c r="C200" s="118" t="s">
        <v>408</v>
      </c>
      <c r="D200" s="22" t="s">
        <v>191</v>
      </c>
      <c r="E200" s="22" t="str">
        <f t="shared" si="4"/>
        <v>LubbockCIGNA HEALTHSPRING (MEDICARE ADVANTAGE)</v>
      </c>
      <c r="F200" s="22" t="s">
        <v>176</v>
      </c>
      <c r="G200" s="22" t="s">
        <v>153</v>
      </c>
      <c r="H200" s="22" t="s">
        <v>154</v>
      </c>
      <c r="I200" s="67">
        <v>759.64</v>
      </c>
    </row>
    <row r="201" spans="2:9" x14ac:dyDescent="0.25">
      <c r="B201" s="117" t="s">
        <v>166</v>
      </c>
      <c r="C201" s="22" t="s">
        <v>51</v>
      </c>
      <c r="D201" s="22" t="s">
        <v>191</v>
      </c>
      <c r="E201" s="22" t="str">
        <f t="shared" si="4"/>
        <v>LUFKINCIGNA HEALTHSPRING (MEDICARE ADVANTAGE)</v>
      </c>
      <c r="F201" s="22" t="s">
        <v>176</v>
      </c>
      <c r="G201" s="22" t="s">
        <v>153</v>
      </c>
      <c r="H201" s="22" t="s">
        <v>154</v>
      </c>
      <c r="I201" s="67">
        <v>756.55</v>
      </c>
    </row>
    <row r="202" spans="2:9" x14ac:dyDescent="0.25">
      <c r="B202" s="117" t="s">
        <v>163</v>
      </c>
      <c r="C202" s="22" t="s">
        <v>48</v>
      </c>
      <c r="D202" s="22" t="s">
        <v>191</v>
      </c>
      <c r="E202" s="22" t="str">
        <f>CONCATENATE(C202,D202)</f>
        <v>MIDLANDCIGNA HEALTHSPRING (MEDICARE ADVANTAGE)</v>
      </c>
      <c r="F202" s="22" t="s">
        <v>176</v>
      </c>
      <c r="G202" s="22" t="s">
        <v>153</v>
      </c>
      <c r="H202" s="22" t="s">
        <v>154</v>
      </c>
      <c r="I202" s="67">
        <v>758.36</v>
      </c>
    </row>
    <row r="203" spans="2:9" x14ac:dyDescent="0.25">
      <c r="B203" s="117" t="s">
        <v>167</v>
      </c>
      <c r="C203" s="22" t="s">
        <v>56</v>
      </c>
      <c r="D203" s="22" t="s">
        <v>191</v>
      </c>
      <c r="E203" s="22" t="str">
        <f>CONCATENATE(C203,D203)</f>
        <v>PASADENACIGNA HEALTHSPRING (MEDICARE ADVANTAGE)</v>
      </c>
      <c r="F203" s="22" t="s">
        <v>176</v>
      </c>
      <c r="G203" s="22" t="s">
        <v>153</v>
      </c>
      <c r="H203" s="22" t="s">
        <v>154</v>
      </c>
      <c r="I203" s="67">
        <v>865.23</v>
      </c>
    </row>
    <row r="204" spans="2:9" x14ac:dyDescent="0.25">
      <c r="B204" s="117" t="s">
        <v>168</v>
      </c>
      <c r="C204" s="22" t="s">
        <v>58</v>
      </c>
      <c r="D204" s="22" t="s">
        <v>191</v>
      </c>
      <c r="E204" s="22" t="str">
        <f>CONCATENATE(C204,D204)</f>
        <v>WACOCIGNA HEALTHSPRING (MEDICARE ADVANTAGE)</v>
      </c>
      <c r="F204" s="22" t="s">
        <v>176</v>
      </c>
      <c r="G204" s="22" t="s">
        <v>153</v>
      </c>
      <c r="H204" s="22" t="s">
        <v>154</v>
      </c>
      <c r="I204" s="67">
        <v>805.93</v>
      </c>
    </row>
    <row r="205" spans="2:9" x14ac:dyDescent="0.25">
      <c r="B205" s="117" t="s">
        <v>83</v>
      </c>
      <c r="C205" s="118" t="s">
        <v>344</v>
      </c>
      <c r="D205" s="22" t="s">
        <v>361</v>
      </c>
      <c r="E205" s="22" t="str">
        <f>CONCATENATE(C205,D205)</f>
        <v>CORPUSCOASTAL PLAINS COMMUNITY CENTER (MHMR) (MEDICAID)</v>
      </c>
      <c r="F205" s="22" t="s">
        <v>178</v>
      </c>
      <c r="G205" s="22" t="s">
        <v>173</v>
      </c>
      <c r="H205" s="22" t="s">
        <v>154</v>
      </c>
      <c r="I205" s="67">
        <v>700</v>
      </c>
    </row>
    <row r="206" spans="2:9" x14ac:dyDescent="0.25">
      <c r="B206" s="117" t="s">
        <v>164</v>
      </c>
      <c r="C206" s="22" t="s">
        <v>49</v>
      </c>
      <c r="D206" s="22" t="s">
        <v>192</v>
      </c>
      <c r="E206" s="22" t="str">
        <f>CONCATENATE(C206,D206)</f>
        <v>ABILENECOMMUNITY CARE (MEDICARE ADVANTAGE)</v>
      </c>
      <c r="F206" s="22" t="s">
        <v>176</v>
      </c>
      <c r="G206" s="22" t="s">
        <v>153</v>
      </c>
      <c r="H206" s="22" t="s">
        <v>154</v>
      </c>
      <c r="I206" s="67">
        <v>766.94</v>
      </c>
    </row>
    <row r="207" spans="2:9" x14ac:dyDescent="0.25">
      <c r="B207" s="117" t="s">
        <v>166</v>
      </c>
      <c r="C207" s="119" t="s">
        <v>399</v>
      </c>
      <c r="D207" s="22" t="s">
        <v>363</v>
      </c>
      <c r="E207" s="22" t="str">
        <f t="shared" ref="E207:E270" si="5">CONCATENATE(C207,D207)</f>
        <v>LufkinCOMMUNITY HEALTH CHOICE (COMMERCIAL)</v>
      </c>
      <c r="F207" s="22" t="s">
        <v>172</v>
      </c>
      <c r="G207" s="22" t="s">
        <v>173</v>
      </c>
      <c r="H207" s="22" t="s">
        <v>154</v>
      </c>
      <c r="I207" s="67">
        <v>925</v>
      </c>
    </row>
    <row r="208" spans="2:9" x14ac:dyDescent="0.25">
      <c r="B208" s="117" t="s">
        <v>167</v>
      </c>
      <c r="C208" s="119" t="s">
        <v>405</v>
      </c>
      <c r="D208" s="22" t="s">
        <v>363</v>
      </c>
      <c r="E208" s="22" t="str">
        <f t="shared" si="5"/>
        <v>PasadenaCOMMUNITY HEALTH CHOICE (COMMERCIAL)</v>
      </c>
      <c r="F208" s="22" t="s">
        <v>172</v>
      </c>
      <c r="G208" s="22" t="s">
        <v>173</v>
      </c>
      <c r="H208" s="22" t="s">
        <v>154</v>
      </c>
      <c r="I208" s="67">
        <v>925</v>
      </c>
    </row>
    <row r="209" spans="2:9" x14ac:dyDescent="0.25">
      <c r="B209" s="117" t="s">
        <v>166</v>
      </c>
      <c r="C209" s="119" t="s">
        <v>399</v>
      </c>
      <c r="D209" s="22" t="s">
        <v>364</v>
      </c>
      <c r="E209" s="22" t="str">
        <f t="shared" si="5"/>
        <v>LufkinCOMMUNITY HEALTH CHOICE (MEDICAID)</v>
      </c>
      <c r="F209" s="22" t="s">
        <v>178</v>
      </c>
      <c r="G209" s="22" t="s">
        <v>173</v>
      </c>
      <c r="H209" s="22" t="s">
        <v>154</v>
      </c>
      <c r="I209" s="67">
        <v>750</v>
      </c>
    </row>
    <row r="210" spans="2:9" x14ac:dyDescent="0.25">
      <c r="B210" s="117" t="s">
        <v>167</v>
      </c>
      <c r="C210" s="119" t="s">
        <v>405</v>
      </c>
      <c r="D210" s="22" t="s">
        <v>364</v>
      </c>
      <c r="E210" s="22" t="str">
        <f t="shared" si="5"/>
        <v>PasadenaCOMMUNITY HEALTH CHOICE (MEDICAID)</v>
      </c>
      <c r="F210" s="22" t="s">
        <v>178</v>
      </c>
      <c r="G210" s="22" t="s">
        <v>173</v>
      </c>
      <c r="H210" s="22" t="s">
        <v>154</v>
      </c>
      <c r="I210" s="67">
        <v>750</v>
      </c>
    </row>
    <row r="211" spans="2:9" x14ac:dyDescent="0.25">
      <c r="B211" s="117" t="s">
        <v>166</v>
      </c>
      <c r="C211" s="119" t="s">
        <v>399</v>
      </c>
      <c r="D211" s="22" t="s">
        <v>365</v>
      </c>
      <c r="E211" s="22" t="str">
        <f t="shared" si="5"/>
        <v>LufkinCOMMUNITY HEALTH CHOICE (MEDICARE ADVANTAGE)</v>
      </c>
      <c r="F211" s="22" t="s">
        <v>176</v>
      </c>
      <c r="G211" s="22" t="s">
        <v>173</v>
      </c>
      <c r="H211" s="22" t="s">
        <v>154</v>
      </c>
      <c r="I211" s="67">
        <v>1025</v>
      </c>
    </row>
    <row r="212" spans="2:9" x14ac:dyDescent="0.25">
      <c r="B212" s="117" t="s">
        <v>167</v>
      </c>
      <c r="C212" s="119" t="s">
        <v>405</v>
      </c>
      <c r="D212" s="22" t="s">
        <v>365</v>
      </c>
      <c r="E212" s="22" t="str">
        <f t="shared" si="5"/>
        <v>PasadenaCOMMUNITY HEALTH CHOICE (MEDICARE ADVANTAGE)</v>
      </c>
      <c r="F212" s="22" t="s">
        <v>176</v>
      </c>
      <c r="G212" s="22" t="s">
        <v>173</v>
      </c>
      <c r="H212" s="22" t="s">
        <v>154</v>
      </c>
      <c r="I212" s="67">
        <v>1025</v>
      </c>
    </row>
    <row r="213" spans="2:9" x14ac:dyDescent="0.25">
      <c r="B213" s="117" t="s">
        <v>339</v>
      </c>
      <c r="C213" s="119" t="s">
        <v>408</v>
      </c>
      <c r="D213" s="22" t="s">
        <v>366</v>
      </c>
      <c r="E213" s="22" t="str">
        <f t="shared" si="5"/>
        <v>LubbockCOVENANT MEDICAL CENTER (INDIGENT AGREEMENT) (COMMERCIAL)</v>
      </c>
      <c r="F213" s="22" t="s">
        <v>172</v>
      </c>
      <c r="G213" s="22" t="s">
        <v>173</v>
      </c>
      <c r="H213" s="22" t="s">
        <v>154</v>
      </c>
      <c r="I213" s="67">
        <v>900</v>
      </c>
    </row>
    <row r="214" spans="2:9" x14ac:dyDescent="0.25">
      <c r="B214" s="117" t="s">
        <v>164</v>
      </c>
      <c r="C214" s="22" t="s">
        <v>49</v>
      </c>
      <c r="D214" s="22" t="s">
        <v>193</v>
      </c>
      <c r="E214" s="22" t="str">
        <f t="shared" si="5"/>
        <v>ABILENEDIGNITY CARE (MEDICARE ADVANTAGE)</v>
      </c>
      <c r="F214" s="22" t="s">
        <v>176</v>
      </c>
      <c r="G214" s="22" t="s">
        <v>194</v>
      </c>
      <c r="H214" s="22" t="s">
        <v>154</v>
      </c>
      <c r="I214" s="67">
        <v>766.94</v>
      </c>
    </row>
    <row r="215" spans="2:9" x14ac:dyDescent="0.25">
      <c r="B215" s="117" t="s">
        <v>161</v>
      </c>
      <c r="C215" s="22" t="s">
        <v>61</v>
      </c>
      <c r="D215" s="22" t="s">
        <v>193</v>
      </c>
      <c r="E215" s="22" t="str">
        <f t="shared" si="5"/>
        <v>ALEXANDRIADIGNITY CARE (MEDICARE ADVANTAGE)</v>
      </c>
      <c r="F215" s="22" t="s">
        <v>176</v>
      </c>
      <c r="G215" s="22" t="s">
        <v>194</v>
      </c>
      <c r="H215" s="22" t="s">
        <v>154</v>
      </c>
      <c r="I215" s="67">
        <v>781.21</v>
      </c>
    </row>
    <row r="216" spans="2:9" x14ac:dyDescent="0.25">
      <c r="B216" s="117" t="s">
        <v>155</v>
      </c>
      <c r="C216" s="22" t="s">
        <v>53</v>
      </c>
      <c r="D216" s="22" t="s">
        <v>193</v>
      </c>
      <c r="E216" s="22" t="str">
        <f t="shared" si="5"/>
        <v>BATON ROUGEDIGNITY CARE (MEDICARE ADVANTAGE)</v>
      </c>
      <c r="F216" s="22" t="s">
        <v>176</v>
      </c>
      <c r="G216" s="22" t="s">
        <v>194</v>
      </c>
      <c r="H216" s="22" t="s">
        <v>154</v>
      </c>
      <c r="I216" s="67">
        <v>723.59</v>
      </c>
    </row>
    <row r="217" spans="2:9" x14ac:dyDescent="0.25">
      <c r="B217" s="117" t="s">
        <v>156</v>
      </c>
      <c r="C217" s="22" t="s">
        <v>55</v>
      </c>
      <c r="D217" s="22" t="s">
        <v>193</v>
      </c>
      <c r="E217" s="22" t="str">
        <f t="shared" si="5"/>
        <v>DERIDDERDIGNITY CARE (MEDICARE ADVANTAGE)</v>
      </c>
      <c r="F217" s="22" t="s">
        <v>176</v>
      </c>
      <c r="G217" s="22" t="s">
        <v>194</v>
      </c>
      <c r="H217" s="22" t="s">
        <v>154</v>
      </c>
      <c r="I217" s="67">
        <v>660.81</v>
      </c>
    </row>
    <row r="218" spans="2:9" x14ac:dyDescent="0.25">
      <c r="B218" s="117" t="s">
        <v>162</v>
      </c>
      <c r="C218" s="22" t="s">
        <v>62</v>
      </c>
      <c r="D218" s="22" t="s">
        <v>193</v>
      </c>
      <c r="E218" s="22" t="str">
        <f t="shared" si="5"/>
        <v>GNODIGNITY CARE (MEDICARE ADVANTAGE)</v>
      </c>
      <c r="F218" s="22" t="s">
        <v>176</v>
      </c>
      <c r="G218" s="22" t="s">
        <v>194</v>
      </c>
      <c r="H218" s="22" t="s">
        <v>154</v>
      </c>
      <c r="I218" s="67">
        <v>738.33</v>
      </c>
    </row>
    <row r="219" spans="2:9" x14ac:dyDescent="0.25">
      <c r="B219" s="117" t="s">
        <v>169</v>
      </c>
      <c r="C219" s="22" t="s">
        <v>52</v>
      </c>
      <c r="D219" s="22" t="s">
        <v>193</v>
      </c>
      <c r="E219" s="22" t="str">
        <f t="shared" si="5"/>
        <v>KATYDIGNITY CARE (MEDICARE ADVANTAGE)</v>
      </c>
      <c r="F219" s="22" t="s">
        <v>176</v>
      </c>
      <c r="G219" s="22" t="s">
        <v>194</v>
      </c>
      <c r="H219" s="22" t="s">
        <v>154</v>
      </c>
      <c r="I219" s="67">
        <v>865.23</v>
      </c>
    </row>
    <row r="220" spans="2:9" x14ac:dyDescent="0.25">
      <c r="B220" s="117" t="s">
        <v>158</v>
      </c>
      <c r="C220" s="22" t="s">
        <v>159</v>
      </c>
      <c r="D220" s="22" t="s">
        <v>193</v>
      </c>
      <c r="E220" s="22" t="str">
        <f t="shared" si="5"/>
        <v>KENTWOODDIGNITY CARE (MEDICARE ADVANTAGE)</v>
      </c>
      <c r="F220" s="22" t="s">
        <v>176</v>
      </c>
      <c r="G220" s="22" t="s">
        <v>194</v>
      </c>
      <c r="H220" s="22" t="s">
        <v>154</v>
      </c>
      <c r="I220" s="67">
        <v>745.03</v>
      </c>
    </row>
    <row r="221" spans="2:9" x14ac:dyDescent="0.25">
      <c r="B221" s="117" t="s">
        <v>149</v>
      </c>
      <c r="C221" s="22" t="s">
        <v>150</v>
      </c>
      <c r="D221" s="22" t="s">
        <v>193</v>
      </c>
      <c r="E221" s="22" t="str">
        <f t="shared" si="5"/>
        <v>LAFAYETTEDIGNITY CARE (MEDICARE ADVANTAGE)</v>
      </c>
      <c r="F221" s="22" t="s">
        <v>176</v>
      </c>
      <c r="G221" s="22" t="s">
        <v>194</v>
      </c>
      <c r="H221" s="22" t="s">
        <v>154</v>
      </c>
      <c r="I221" s="67">
        <v>716.62</v>
      </c>
    </row>
    <row r="222" spans="2:9" x14ac:dyDescent="0.25">
      <c r="B222" s="117" t="s">
        <v>157</v>
      </c>
      <c r="C222" s="22" t="s">
        <v>57</v>
      </c>
      <c r="D222" s="22" t="s">
        <v>193</v>
      </c>
      <c r="E222" s="22" t="str">
        <f t="shared" si="5"/>
        <v>LAKE CHARLESDIGNITY CARE (MEDICARE ADVANTAGE)</v>
      </c>
      <c r="F222" s="22" t="s">
        <v>176</v>
      </c>
      <c r="G222" s="22" t="s">
        <v>194</v>
      </c>
      <c r="H222" s="22" t="s">
        <v>154</v>
      </c>
      <c r="I222" s="67">
        <v>735.92</v>
      </c>
    </row>
    <row r="223" spans="2:9" x14ac:dyDescent="0.25">
      <c r="B223" s="117" t="s">
        <v>165</v>
      </c>
      <c r="C223" s="22" t="s">
        <v>50</v>
      </c>
      <c r="D223" s="22" t="s">
        <v>193</v>
      </c>
      <c r="E223" s="22" t="str">
        <f t="shared" si="5"/>
        <v>LONGVIEWDIGNITY CARE (MEDICARE ADVANTAGE)</v>
      </c>
      <c r="F223" s="22" t="s">
        <v>176</v>
      </c>
      <c r="G223" s="22" t="s">
        <v>194</v>
      </c>
      <c r="H223" s="22" t="s">
        <v>154</v>
      </c>
      <c r="I223" s="67">
        <v>769.75</v>
      </c>
    </row>
    <row r="224" spans="2:9" x14ac:dyDescent="0.25">
      <c r="B224" s="117" t="s">
        <v>166</v>
      </c>
      <c r="C224" s="22" t="s">
        <v>51</v>
      </c>
      <c r="D224" s="22" t="s">
        <v>193</v>
      </c>
      <c r="E224" s="22" t="str">
        <f t="shared" si="5"/>
        <v>LUFKINDIGNITY CARE (MEDICARE ADVANTAGE)</v>
      </c>
      <c r="F224" s="22" t="s">
        <v>176</v>
      </c>
      <c r="G224" s="22" t="s">
        <v>194</v>
      </c>
      <c r="H224" s="22" t="s">
        <v>154</v>
      </c>
      <c r="I224" s="67">
        <v>756.55</v>
      </c>
    </row>
    <row r="225" spans="2:9" x14ac:dyDescent="0.25">
      <c r="B225" s="117" t="s">
        <v>163</v>
      </c>
      <c r="C225" s="22" t="s">
        <v>48</v>
      </c>
      <c r="D225" s="22" t="s">
        <v>193</v>
      </c>
      <c r="E225" s="22" t="str">
        <f t="shared" si="5"/>
        <v>MIDLANDDIGNITY CARE (MEDICARE ADVANTAGE)</v>
      </c>
      <c r="F225" s="22" t="s">
        <v>176</v>
      </c>
      <c r="G225" s="22" t="s">
        <v>194</v>
      </c>
      <c r="H225" s="22" t="s">
        <v>154</v>
      </c>
      <c r="I225" s="67">
        <v>758.36</v>
      </c>
    </row>
    <row r="226" spans="2:9" x14ac:dyDescent="0.25">
      <c r="B226" s="117" t="s">
        <v>160</v>
      </c>
      <c r="C226" s="22" t="s">
        <v>60</v>
      </c>
      <c r="D226" s="22" t="s">
        <v>193</v>
      </c>
      <c r="E226" s="22" t="str">
        <f>CONCATENATE(C226,D226)</f>
        <v>OPELOUSASDIGNITY CARE (MEDICARE ADVANTAGE)</v>
      </c>
      <c r="F226" s="22" t="s">
        <v>176</v>
      </c>
      <c r="G226" s="22" t="s">
        <v>194</v>
      </c>
      <c r="H226" s="22" t="s">
        <v>154</v>
      </c>
      <c r="I226" s="67">
        <v>660.81</v>
      </c>
    </row>
    <row r="227" spans="2:9" x14ac:dyDescent="0.25">
      <c r="B227" s="117" t="s">
        <v>167</v>
      </c>
      <c r="C227" s="22" t="s">
        <v>56</v>
      </c>
      <c r="D227" s="22" t="s">
        <v>193</v>
      </c>
      <c r="E227" s="22" t="str">
        <f t="shared" si="5"/>
        <v>PASADENADIGNITY CARE (MEDICARE ADVANTAGE)</v>
      </c>
      <c r="F227" s="22" t="s">
        <v>176</v>
      </c>
      <c r="G227" s="22" t="s">
        <v>194</v>
      </c>
      <c r="H227" s="22" t="s">
        <v>154</v>
      </c>
      <c r="I227" s="67">
        <v>865.23</v>
      </c>
    </row>
    <row r="228" spans="2:9" x14ac:dyDescent="0.25">
      <c r="B228" s="117" t="s">
        <v>168</v>
      </c>
      <c r="C228" s="22" t="s">
        <v>58</v>
      </c>
      <c r="D228" s="22" t="s">
        <v>193</v>
      </c>
      <c r="E228" s="22" t="str">
        <f t="shared" si="5"/>
        <v>WACODIGNITY CARE (MEDICARE ADVANTAGE)</v>
      </c>
      <c r="F228" s="22" t="s">
        <v>176</v>
      </c>
      <c r="G228" s="22" t="s">
        <v>194</v>
      </c>
      <c r="H228" s="22" t="s">
        <v>154</v>
      </c>
      <c r="I228" s="67">
        <v>805.93</v>
      </c>
    </row>
    <row r="229" spans="2:9" x14ac:dyDescent="0.25">
      <c r="B229" s="117" t="s">
        <v>83</v>
      </c>
      <c r="C229" s="118" t="s">
        <v>344</v>
      </c>
      <c r="D229" s="22" t="s">
        <v>367</v>
      </c>
      <c r="E229" s="22" t="str">
        <f t="shared" si="5"/>
        <v>CORPUSDRISCOLL HEALTH PLAN (MEDICAID)</v>
      </c>
      <c r="F229" s="22" t="s">
        <v>178</v>
      </c>
      <c r="G229" s="22" t="s">
        <v>173</v>
      </c>
      <c r="H229" s="22" t="s">
        <v>154</v>
      </c>
      <c r="I229" s="67">
        <v>715</v>
      </c>
    </row>
    <row r="230" spans="2:9" x14ac:dyDescent="0.25">
      <c r="B230" s="117" t="s">
        <v>164</v>
      </c>
      <c r="C230" s="22" t="s">
        <v>49</v>
      </c>
      <c r="D230" s="22" t="s">
        <v>197</v>
      </c>
      <c r="E230" s="22" t="str">
        <f t="shared" si="5"/>
        <v>ABILENEFIRST CARE (COMMERCIAL)</v>
      </c>
      <c r="F230" s="22" t="s">
        <v>172</v>
      </c>
      <c r="G230" s="22" t="s">
        <v>173</v>
      </c>
      <c r="H230" s="22" t="s">
        <v>154</v>
      </c>
      <c r="I230" s="67">
        <v>761</v>
      </c>
    </row>
    <row r="231" spans="2:9" x14ac:dyDescent="0.25">
      <c r="B231" s="117" t="s">
        <v>309</v>
      </c>
      <c r="C231" s="119" t="s">
        <v>396</v>
      </c>
      <c r="D231" s="22" t="s">
        <v>197</v>
      </c>
      <c r="E231" s="22" t="str">
        <f t="shared" si="5"/>
        <v>AmarilloFIRST CARE (COMMERCIAL)</v>
      </c>
      <c r="F231" s="22" t="s">
        <v>172</v>
      </c>
      <c r="G231" s="22" t="s">
        <v>173</v>
      </c>
      <c r="H231" s="22" t="s">
        <v>154</v>
      </c>
      <c r="I231" s="67">
        <v>880</v>
      </c>
    </row>
    <row r="232" spans="2:9" ht="14.25" customHeight="1" x14ac:dyDescent="0.25">
      <c r="B232" s="117" t="s">
        <v>169</v>
      </c>
      <c r="C232" s="22" t="s">
        <v>52</v>
      </c>
      <c r="D232" s="22" t="s">
        <v>197</v>
      </c>
      <c r="E232" s="22" t="str">
        <f t="shared" si="5"/>
        <v>KATYFIRST CARE (COMMERCIAL)</v>
      </c>
      <c r="F232" s="22" t="s">
        <v>172</v>
      </c>
      <c r="G232" s="22" t="s">
        <v>173</v>
      </c>
      <c r="H232" s="22" t="s">
        <v>154</v>
      </c>
      <c r="I232" s="67">
        <v>880</v>
      </c>
    </row>
    <row r="233" spans="2:9" x14ac:dyDescent="0.25">
      <c r="B233" s="117" t="s">
        <v>165</v>
      </c>
      <c r="C233" s="22" t="s">
        <v>50</v>
      </c>
      <c r="D233" s="22" t="s">
        <v>197</v>
      </c>
      <c r="E233" s="22" t="str">
        <f t="shared" si="5"/>
        <v>LONGVIEWFIRST CARE (COMMERCIAL)</v>
      </c>
      <c r="F233" s="22" t="s">
        <v>172</v>
      </c>
      <c r="G233" s="22" t="s">
        <v>173</v>
      </c>
      <c r="H233" s="22" t="s">
        <v>154</v>
      </c>
      <c r="I233" s="67">
        <v>880</v>
      </c>
    </row>
    <row r="234" spans="2:9" x14ac:dyDescent="0.25">
      <c r="B234" s="117" t="s">
        <v>166</v>
      </c>
      <c r="C234" s="22" t="s">
        <v>51</v>
      </c>
      <c r="D234" s="22" t="s">
        <v>197</v>
      </c>
      <c r="E234" s="22" t="str">
        <f t="shared" si="5"/>
        <v>LUFKINFIRST CARE (COMMERCIAL)</v>
      </c>
      <c r="F234" s="22" t="s">
        <v>172</v>
      </c>
      <c r="G234" s="22" t="s">
        <v>173</v>
      </c>
      <c r="H234" s="22" t="s">
        <v>154</v>
      </c>
      <c r="I234" s="67">
        <v>880</v>
      </c>
    </row>
    <row r="235" spans="2:9" x14ac:dyDescent="0.25">
      <c r="B235" s="117" t="s">
        <v>163</v>
      </c>
      <c r="C235" s="22" t="s">
        <v>48</v>
      </c>
      <c r="D235" s="22" t="s">
        <v>197</v>
      </c>
      <c r="E235" s="22" t="str">
        <f t="shared" si="5"/>
        <v>MIDLANDFIRST CARE (COMMERCIAL)</v>
      </c>
      <c r="F235" s="22" t="s">
        <v>172</v>
      </c>
      <c r="G235" s="22" t="s">
        <v>173</v>
      </c>
      <c r="H235" s="22" t="s">
        <v>154</v>
      </c>
      <c r="I235" s="67">
        <v>880</v>
      </c>
    </row>
    <row r="236" spans="2:9" x14ac:dyDescent="0.25">
      <c r="B236" s="117" t="s">
        <v>164</v>
      </c>
      <c r="C236" s="22" t="s">
        <v>49</v>
      </c>
      <c r="D236" s="22" t="s">
        <v>195</v>
      </c>
      <c r="E236" s="22" t="str">
        <f t="shared" si="5"/>
        <v>ABILENEFIRST CARE (MEDICAID)</v>
      </c>
      <c r="F236" s="22" t="s">
        <v>178</v>
      </c>
      <c r="G236" s="22" t="s">
        <v>196</v>
      </c>
      <c r="H236" s="22" t="s">
        <v>154</v>
      </c>
      <c r="I236" s="67">
        <v>556.07000000000005</v>
      </c>
    </row>
    <row r="237" spans="2:9" x14ac:dyDescent="0.25">
      <c r="B237" s="117" t="s">
        <v>169</v>
      </c>
      <c r="C237" s="22" t="s">
        <v>52</v>
      </c>
      <c r="D237" s="22" t="s">
        <v>195</v>
      </c>
      <c r="E237" s="22" t="str">
        <f t="shared" si="5"/>
        <v>KATYFIRST CARE (MEDICAID)</v>
      </c>
      <c r="F237" s="22" t="s">
        <v>178</v>
      </c>
      <c r="G237" s="22" t="s">
        <v>196</v>
      </c>
      <c r="H237" s="22" t="s">
        <v>154</v>
      </c>
      <c r="I237" s="67">
        <v>556.07000000000005</v>
      </c>
    </row>
    <row r="238" spans="2:9" x14ac:dyDescent="0.25">
      <c r="B238" s="117" t="s">
        <v>165</v>
      </c>
      <c r="C238" s="22" t="s">
        <v>50</v>
      </c>
      <c r="D238" s="22" t="s">
        <v>195</v>
      </c>
      <c r="E238" s="22" t="str">
        <f t="shared" si="5"/>
        <v>LONGVIEWFIRST CARE (MEDICAID)</v>
      </c>
      <c r="F238" s="22" t="s">
        <v>178</v>
      </c>
      <c r="G238" s="22" t="s">
        <v>196</v>
      </c>
      <c r="H238" s="22" t="s">
        <v>154</v>
      </c>
      <c r="I238" s="67">
        <v>556.07000000000005</v>
      </c>
    </row>
    <row r="239" spans="2:9" x14ac:dyDescent="0.25">
      <c r="B239" s="117" t="s">
        <v>166</v>
      </c>
      <c r="C239" s="22" t="s">
        <v>51</v>
      </c>
      <c r="D239" s="22" t="s">
        <v>195</v>
      </c>
      <c r="E239" s="22" t="str">
        <f t="shared" si="5"/>
        <v>LUFKINFIRST CARE (MEDICAID)</v>
      </c>
      <c r="F239" s="22" t="s">
        <v>178</v>
      </c>
      <c r="G239" s="22" t="s">
        <v>196</v>
      </c>
      <c r="H239" s="22" t="s">
        <v>154</v>
      </c>
      <c r="I239" s="67">
        <v>556.07000000000005</v>
      </c>
    </row>
    <row r="240" spans="2:9" x14ac:dyDescent="0.25">
      <c r="B240" s="117" t="s">
        <v>163</v>
      </c>
      <c r="C240" s="22" t="s">
        <v>48</v>
      </c>
      <c r="D240" s="22" t="s">
        <v>195</v>
      </c>
      <c r="E240" s="22" t="str">
        <f t="shared" si="5"/>
        <v>MIDLANDFIRST CARE (MEDICAID)</v>
      </c>
      <c r="F240" s="22" t="s">
        <v>178</v>
      </c>
      <c r="G240" s="22" t="s">
        <v>196</v>
      </c>
      <c r="H240" s="22" t="s">
        <v>154</v>
      </c>
      <c r="I240" s="67">
        <v>556.07000000000005</v>
      </c>
    </row>
    <row r="241" spans="2:9" x14ac:dyDescent="0.25">
      <c r="B241" s="117" t="s">
        <v>170</v>
      </c>
      <c r="C241" s="22" t="s">
        <v>54</v>
      </c>
      <c r="D241" s="22" t="s">
        <v>198</v>
      </c>
      <c r="E241" s="22" t="str">
        <f t="shared" si="5"/>
        <v>BILOXIFIRST CHOICE HEALTH (COMMERCIAL)</v>
      </c>
      <c r="F241" s="22" t="s">
        <v>172</v>
      </c>
      <c r="G241" s="22" t="s">
        <v>173</v>
      </c>
      <c r="H241" s="22" t="s">
        <v>154</v>
      </c>
      <c r="I241" s="67">
        <v>800</v>
      </c>
    </row>
    <row r="242" spans="2:9" x14ac:dyDescent="0.25">
      <c r="B242" s="117" t="s">
        <v>164</v>
      </c>
      <c r="C242" s="119" t="s">
        <v>403</v>
      </c>
      <c r="D242" s="22" t="s">
        <v>368</v>
      </c>
      <c r="E242" s="22" t="str">
        <f t="shared" si="5"/>
        <v>AbileneFRIDAY HEALTH PLANS (COMMERCIAL)</v>
      </c>
      <c r="F242" s="22" t="s">
        <v>172</v>
      </c>
      <c r="G242" s="22" t="s">
        <v>173</v>
      </c>
      <c r="H242" s="22" t="s">
        <v>154</v>
      </c>
      <c r="I242" s="67">
        <v>1300</v>
      </c>
    </row>
    <row r="243" spans="2:9" x14ac:dyDescent="0.25">
      <c r="B243" s="117" t="s">
        <v>309</v>
      </c>
      <c r="C243" s="118" t="s">
        <v>396</v>
      </c>
      <c r="D243" s="22" t="s">
        <v>368</v>
      </c>
      <c r="E243" s="22" t="str">
        <f t="shared" si="5"/>
        <v>AmarilloFRIDAY HEALTH PLANS (COMMERCIAL)</v>
      </c>
      <c r="F243" s="22" t="s">
        <v>172</v>
      </c>
      <c r="G243" s="22" t="s">
        <v>173</v>
      </c>
      <c r="H243" s="22" t="s">
        <v>154</v>
      </c>
      <c r="I243" s="67">
        <v>1300</v>
      </c>
    </row>
    <row r="244" spans="2:9" x14ac:dyDescent="0.25">
      <c r="B244" s="117" t="s">
        <v>165</v>
      </c>
      <c r="C244" s="118" t="s">
        <v>398</v>
      </c>
      <c r="D244" s="22" t="s">
        <v>368</v>
      </c>
      <c r="E244" s="22" t="str">
        <f t="shared" si="5"/>
        <v>LongviewFRIDAY HEALTH PLANS (COMMERCIAL)</v>
      </c>
      <c r="F244" s="22" t="s">
        <v>172</v>
      </c>
      <c r="G244" s="22" t="s">
        <v>173</v>
      </c>
      <c r="H244" s="22" t="s">
        <v>154</v>
      </c>
      <c r="I244" s="67">
        <v>1300</v>
      </c>
    </row>
    <row r="245" spans="2:9" x14ac:dyDescent="0.25">
      <c r="B245" s="117" t="s">
        <v>166</v>
      </c>
      <c r="C245" s="118" t="s">
        <v>399</v>
      </c>
      <c r="D245" s="22" t="s">
        <v>368</v>
      </c>
      <c r="E245" s="22" t="str">
        <f t="shared" si="5"/>
        <v>LufkinFRIDAY HEALTH PLANS (COMMERCIAL)</v>
      </c>
      <c r="F245" s="22" t="s">
        <v>172</v>
      </c>
      <c r="G245" s="22" t="s">
        <v>173</v>
      </c>
      <c r="H245" s="22" t="s">
        <v>154</v>
      </c>
      <c r="I245" s="67">
        <v>1300</v>
      </c>
    </row>
    <row r="246" spans="2:9" x14ac:dyDescent="0.25">
      <c r="B246" s="117" t="s">
        <v>163</v>
      </c>
      <c r="C246" s="118" t="s">
        <v>404</v>
      </c>
      <c r="D246" s="22" t="s">
        <v>368</v>
      </c>
      <c r="E246" s="22" t="str">
        <f t="shared" si="5"/>
        <v>MidlandFRIDAY HEALTH PLANS (COMMERCIAL)</v>
      </c>
      <c r="F246" s="22" t="s">
        <v>172</v>
      </c>
      <c r="G246" s="22" t="s">
        <v>173</v>
      </c>
      <c r="H246" s="22" t="s">
        <v>154</v>
      </c>
      <c r="I246" s="67">
        <v>1300</v>
      </c>
    </row>
    <row r="247" spans="2:9" x14ac:dyDescent="0.25">
      <c r="B247" s="117" t="s">
        <v>167</v>
      </c>
      <c r="C247" s="118" t="s">
        <v>405</v>
      </c>
      <c r="D247" s="22" t="s">
        <v>368</v>
      </c>
      <c r="E247" s="22" t="str">
        <f t="shared" si="5"/>
        <v>PasadenaFRIDAY HEALTH PLANS (COMMERCIAL)</v>
      </c>
      <c r="F247" s="22" t="s">
        <v>172</v>
      </c>
      <c r="G247" s="22" t="s">
        <v>173</v>
      </c>
      <c r="H247" s="22" t="s">
        <v>154</v>
      </c>
      <c r="I247" s="67">
        <v>1300</v>
      </c>
    </row>
    <row r="248" spans="2:9" x14ac:dyDescent="0.25">
      <c r="B248" s="117" t="s">
        <v>168</v>
      </c>
      <c r="C248" s="118" t="s">
        <v>406</v>
      </c>
      <c r="D248" s="22" t="s">
        <v>368</v>
      </c>
      <c r="E248" s="22" t="str">
        <f t="shared" si="5"/>
        <v>WacoFRIDAY HEALTH PLANS (COMMERCIAL)</v>
      </c>
      <c r="F248" s="22" t="s">
        <v>172</v>
      </c>
      <c r="G248" s="22" t="s">
        <v>173</v>
      </c>
      <c r="H248" s="22" t="s">
        <v>154</v>
      </c>
      <c r="I248" s="67">
        <v>1300</v>
      </c>
    </row>
    <row r="249" spans="2:9" x14ac:dyDescent="0.25">
      <c r="B249" s="117" t="s">
        <v>164</v>
      </c>
      <c r="C249" s="119" t="s">
        <v>403</v>
      </c>
      <c r="D249" s="22" t="s">
        <v>369</v>
      </c>
      <c r="E249" s="22" t="str">
        <f t="shared" si="5"/>
        <v>AbileneFRIDAY HEALTH PLANS (MEDICARE ADVANTAGE)</v>
      </c>
      <c r="F249" s="22" t="s">
        <v>176</v>
      </c>
      <c r="G249" s="22" t="s">
        <v>173</v>
      </c>
      <c r="H249" s="22" t="s">
        <v>154</v>
      </c>
      <c r="I249" s="67">
        <v>1300</v>
      </c>
    </row>
    <row r="250" spans="2:9" x14ac:dyDescent="0.25">
      <c r="B250" s="117" t="s">
        <v>309</v>
      </c>
      <c r="C250" s="118" t="s">
        <v>396</v>
      </c>
      <c r="D250" s="22" t="s">
        <v>369</v>
      </c>
      <c r="E250" s="22" t="str">
        <f t="shared" si="5"/>
        <v>AmarilloFRIDAY HEALTH PLANS (MEDICARE ADVANTAGE)</v>
      </c>
      <c r="F250" s="22" t="s">
        <v>176</v>
      </c>
      <c r="G250" s="22" t="s">
        <v>173</v>
      </c>
      <c r="H250" s="22" t="s">
        <v>154</v>
      </c>
      <c r="I250" s="67">
        <v>1300</v>
      </c>
    </row>
    <row r="251" spans="2:9" x14ac:dyDescent="0.25">
      <c r="B251" s="117" t="s">
        <v>165</v>
      </c>
      <c r="C251" s="118" t="s">
        <v>398</v>
      </c>
      <c r="D251" s="22" t="s">
        <v>369</v>
      </c>
      <c r="E251" s="22" t="str">
        <f t="shared" si="5"/>
        <v>LongviewFRIDAY HEALTH PLANS (MEDICARE ADVANTAGE)</v>
      </c>
      <c r="F251" s="22" t="s">
        <v>176</v>
      </c>
      <c r="G251" s="22" t="s">
        <v>173</v>
      </c>
      <c r="H251" s="22" t="s">
        <v>154</v>
      </c>
      <c r="I251" s="67">
        <v>1300</v>
      </c>
    </row>
    <row r="252" spans="2:9" x14ac:dyDescent="0.25">
      <c r="B252" s="117" t="s">
        <v>166</v>
      </c>
      <c r="C252" s="118" t="s">
        <v>399</v>
      </c>
      <c r="D252" s="22" t="s">
        <v>369</v>
      </c>
      <c r="E252" s="22" t="str">
        <f t="shared" si="5"/>
        <v>LufkinFRIDAY HEALTH PLANS (MEDICARE ADVANTAGE)</v>
      </c>
      <c r="F252" s="22" t="s">
        <v>176</v>
      </c>
      <c r="G252" s="22" t="s">
        <v>173</v>
      </c>
      <c r="H252" s="22" t="s">
        <v>154</v>
      </c>
      <c r="I252" s="67">
        <v>1300</v>
      </c>
    </row>
    <row r="253" spans="2:9" x14ac:dyDescent="0.25">
      <c r="B253" s="117" t="s">
        <v>163</v>
      </c>
      <c r="C253" s="118" t="s">
        <v>404</v>
      </c>
      <c r="D253" s="22" t="s">
        <v>369</v>
      </c>
      <c r="E253" s="22" t="str">
        <f t="shared" si="5"/>
        <v>MidlandFRIDAY HEALTH PLANS (MEDICARE ADVANTAGE)</v>
      </c>
      <c r="F253" s="22" t="s">
        <v>176</v>
      </c>
      <c r="G253" s="22" t="s">
        <v>173</v>
      </c>
      <c r="H253" s="22" t="s">
        <v>154</v>
      </c>
      <c r="I253" s="67">
        <v>1300</v>
      </c>
    </row>
    <row r="254" spans="2:9" x14ac:dyDescent="0.25">
      <c r="B254" s="117" t="s">
        <v>167</v>
      </c>
      <c r="C254" s="118" t="s">
        <v>405</v>
      </c>
      <c r="D254" s="22" t="s">
        <v>369</v>
      </c>
      <c r="E254" s="22" t="str">
        <f t="shared" si="5"/>
        <v>PasadenaFRIDAY HEALTH PLANS (MEDICARE ADVANTAGE)</v>
      </c>
      <c r="F254" s="22" t="s">
        <v>176</v>
      </c>
      <c r="G254" s="22" t="s">
        <v>173</v>
      </c>
      <c r="H254" s="22" t="s">
        <v>154</v>
      </c>
      <c r="I254" s="67">
        <v>1300</v>
      </c>
    </row>
    <row r="255" spans="2:9" x14ac:dyDescent="0.25">
      <c r="B255" s="117" t="s">
        <v>168</v>
      </c>
      <c r="C255" s="118" t="s">
        <v>406</v>
      </c>
      <c r="D255" s="22" t="s">
        <v>369</v>
      </c>
      <c r="E255" s="22" t="str">
        <f t="shared" si="5"/>
        <v>WacoFRIDAY HEALTH PLANS (MEDICARE ADVANTAGE)</v>
      </c>
      <c r="F255" s="22" t="s">
        <v>176</v>
      </c>
      <c r="G255" s="22" t="s">
        <v>173</v>
      </c>
      <c r="H255" s="22" t="s">
        <v>154</v>
      </c>
      <c r="I255" s="67">
        <v>1300</v>
      </c>
    </row>
    <row r="256" spans="2:9" x14ac:dyDescent="0.25">
      <c r="B256" s="117" t="s">
        <v>164</v>
      </c>
      <c r="C256" s="119" t="s">
        <v>403</v>
      </c>
      <c r="D256" s="22" t="s">
        <v>370</v>
      </c>
      <c r="E256" s="22" t="str">
        <f t="shared" si="5"/>
        <v>AbileneGALAXY HEALTH NETWORK (COMMERCIAL)</v>
      </c>
      <c r="F256" s="22" t="s">
        <v>172</v>
      </c>
      <c r="G256" s="22" t="s">
        <v>173</v>
      </c>
      <c r="H256" s="22" t="s">
        <v>154</v>
      </c>
      <c r="I256" s="67">
        <v>1275</v>
      </c>
    </row>
    <row r="257" spans="2:9" x14ac:dyDescent="0.25">
      <c r="B257" s="117" t="s">
        <v>161</v>
      </c>
      <c r="C257" s="119" t="s">
        <v>410</v>
      </c>
      <c r="D257" s="22" t="s">
        <v>370</v>
      </c>
      <c r="E257" s="22" t="str">
        <f t="shared" si="5"/>
        <v>AlexandriaGALAXY HEALTH NETWORK (COMMERCIAL)</v>
      </c>
      <c r="F257" s="22" t="s">
        <v>172</v>
      </c>
      <c r="G257" s="22" t="s">
        <v>173</v>
      </c>
      <c r="H257" s="22" t="s">
        <v>154</v>
      </c>
      <c r="I257" s="67">
        <v>1275</v>
      </c>
    </row>
    <row r="258" spans="2:9" x14ac:dyDescent="0.25">
      <c r="B258" s="117" t="s">
        <v>155</v>
      </c>
      <c r="C258" s="118" t="s">
        <v>411</v>
      </c>
      <c r="D258" s="22" t="s">
        <v>370</v>
      </c>
      <c r="E258" s="22" t="str">
        <f t="shared" si="5"/>
        <v>Baton RougeGALAXY HEALTH NETWORK (COMMERCIAL)</v>
      </c>
      <c r="F258" s="22" t="s">
        <v>172</v>
      </c>
      <c r="G258" s="22" t="s">
        <v>173</v>
      </c>
      <c r="H258" s="22" t="s">
        <v>154</v>
      </c>
      <c r="I258" s="67">
        <v>1275</v>
      </c>
    </row>
    <row r="259" spans="2:9" x14ac:dyDescent="0.25">
      <c r="B259" s="117" t="s">
        <v>156</v>
      </c>
      <c r="C259" s="119" t="s">
        <v>400</v>
      </c>
      <c r="D259" s="22" t="s">
        <v>370</v>
      </c>
      <c r="E259" s="22" t="str">
        <f t="shared" si="5"/>
        <v>DeRidderGALAXY HEALTH NETWORK (COMMERCIAL)</v>
      </c>
      <c r="F259" s="22" t="s">
        <v>172</v>
      </c>
      <c r="G259" s="22" t="s">
        <v>173</v>
      </c>
      <c r="H259" s="22" t="s">
        <v>154</v>
      </c>
      <c r="I259" s="67">
        <v>1275</v>
      </c>
    </row>
    <row r="260" spans="2:9" x14ac:dyDescent="0.25">
      <c r="B260" s="117" t="s">
        <v>162</v>
      </c>
      <c r="C260" s="119" t="s">
        <v>62</v>
      </c>
      <c r="D260" s="22" t="s">
        <v>370</v>
      </c>
      <c r="E260" s="22" t="str">
        <f t="shared" si="5"/>
        <v>GNOGALAXY HEALTH NETWORK (COMMERCIAL)</v>
      </c>
      <c r="F260" s="22" t="s">
        <v>172</v>
      </c>
      <c r="G260" s="22" t="s">
        <v>173</v>
      </c>
      <c r="H260" s="22" t="s">
        <v>154</v>
      </c>
      <c r="I260" s="67">
        <v>1275</v>
      </c>
    </row>
    <row r="261" spans="2:9" x14ac:dyDescent="0.25">
      <c r="B261" s="117" t="s">
        <v>169</v>
      </c>
      <c r="C261" s="119" t="s">
        <v>397</v>
      </c>
      <c r="D261" s="22" t="s">
        <v>370</v>
      </c>
      <c r="E261" s="22" t="str">
        <f t="shared" si="5"/>
        <v>KatyGALAXY HEALTH NETWORK (COMMERCIAL)</v>
      </c>
      <c r="F261" s="22" t="s">
        <v>172</v>
      </c>
      <c r="G261" s="22" t="s">
        <v>173</v>
      </c>
      <c r="H261" s="22" t="s">
        <v>154</v>
      </c>
      <c r="I261" s="67">
        <v>1275</v>
      </c>
    </row>
    <row r="262" spans="2:9" x14ac:dyDescent="0.25">
      <c r="B262" s="117" t="s">
        <v>158</v>
      </c>
      <c r="C262" s="118" t="s">
        <v>412</v>
      </c>
      <c r="D262" s="22" t="s">
        <v>370</v>
      </c>
      <c r="E262" s="22" t="str">
        <f t="shared" si="5"/>
        <v>KentwoodGALAXY HEALTH NETWORK (COMMERCIAL)</v>
      </c>
      <c r="F262" s="22" t="s">
        <v>172</v>
      </c>
      <c r="G262" s="22" t="s">
        <v>173</v>
      </c>
      <c r="H262" s="22" t="s">
        <v>154</v>
      </c>
      <c r="I262" s="67">
        <v>1275</v>
      </c>
    </row>
    <row r="263" spans="2:9" x14ac:dyDescent="0.25">
      <c r="B263" s="117" t="s">
        <v>149</v>
      </c>
      <c r="C263" s="119" t="s">
        <v>413</v>
      </c>
      <c r="D263" s="22" t="s">
        <v>370</v>
      </c>
      <c r="E263" s="22" t="str">
        <f t="shared" si="5"/>
        <v>LafayetteGALAXY HEALTH NETWORK (COMMERCIAL)</v>
      </c>
      <c r="F263" s="22" t="s">
        <v>172</v>
      </c>
      <c r="G263" s="22" t="s">
        <v>173</v>
      </c>
      <c r="H263" s="22" t="s">
        <v>154</v>
      </c>
      <c r="I263" s="67">
        <v>1275</v>
      </c>
    </row>
    <row r="264" spans="2:9" x14ac:dyDescent="0.25">
      <c r="B264" s="117" t="s">
        <v>157</v>
      </c>
      <c r="C264" s="119" t="s">
        <v>401</v>
      </c>
      <c r="D264" s="22" t="s">
        <v>370</v>
      </c>
      <c r="E264" s="22" t="str">
        <f t="shared" si="5"/>
        <v>Lake CharlesGALAXY HEALTH NETWORK (COMMERCIAL)</v>
      </c>
      <c r="F264" s="22" t="s">
        <v>172</v>
      </c>
      <c r="G264" s="22" t="s">
        <v>173</v>
      </c>
      <c r="H264" s="22" t="s">
        <v>154</v>
      </c>
      <c r="I264" s="67">
        <v>1275</v>
      </c>
    </row>
    <row r="265" spans="2:9" x14ac:dyDescent="0.25">
      <c r="B265" s="117" t="s">
        <v>165</v>
      </c>
      <c r="C265" s="119" t="s">
        <v>398</v>
      </c>
      <c r="D265" s="22" t="s">
        <v>370</v>
      </c>
      <c r="E265" s="22" t="str">
        <f t="shared" si="5"/>
        <v>LongviewGALAXY HEALTH NETWORK (COMMERCIAL)</v>
      </c>
      <c r="F265" s="22" t="s">
        <v>172</v>
      </c>
      <c r="G265" s="22" t="s">
        <v>173</v>
      </c>
      <c r="H265" s="22" t="s">
        <v>154</v>
      </c>
      <c r="I265" s="67">
        <v>1275</v>
      </c>
    </row>
    <row r="266" spans="2:9" x14ac:dyDescent="0.25">
      <c r="B266" s="117" t="s">
        <v>163</v>
      </c>
      <c r="C266" s="119" t="s">
        <v>404</v>
      </c>
      <c r="D266" s="22" t="s">
        <v>370</v>
      </c>
      <c r="E266" s="22" t="str">
        <f t="shared" si="5"/>
        <v>MidlandGALAXY HEALTH NETWORK (COMMERCIAL)</v>
      </c>
      <c r="F266" s="22" t="s">
        <v>172</v>
      </c>
      <c r="G266" s="22" t="s">
        <v>173</v>
      </c>
      <c r="H266" s="22" t="s">
        <v>154</v>
      </c>
      <c r="I266" s="67">
        <v>1275</v>
      </c>
    </row>
    <row r="267" spans="2:9" x14ac:dyDescent="0.25">
      <c r="B267" s="117" t="s">
        <v>160</v>
      </c>
      <c r="C267" s="119" t="s">
        <v>414</v>
      </c>
      <c r="D267" s="22" t="s">
        <v>370</v>
      </c>
      <c r="E267" s="22" t="str">
        <f t="shared" si="5"/>
        <v>OpelousasGALAXY HEALTH NETWORK (COMMERCIAL)</v>
      </c>
      <c r="F267" s="22" t="s">
        <v>172</v>
      </c>
      <c r="G267" s="22" t="s">
        <v>173</v>
      </c>
      <c r="H267" s="22" t="s">
        <v>154</v>
      </c>
      <c r="I267" s="67">
        <v>1275</v>
      </c>
    </row>
    <row r="268" spans="2:9" x14ac:dyDescent="0.25">
      <c r="B268" s="117" t="s">
        <v>161</v>
      </c>
      <c r="C268" s="22" t="s">
        <v>61</v>
      </c>
      <c r="D268" s="22" t="s">
        <v>199</v>
      </c>
      <c r="E268" s="22" t="str">
        <f t="shared" si="5"/>
        <v>ALEXANDRIAGILSBAR 360 ALLIANCE (COMMERCIAL</v>
      </c>
      <c r="F268" s="22" t="s">
        <v>172</v>
      </c>
      <c r="G268" s="22" t="s">
        <v>173</v>
      </c>
      <c r="H268" s="22" t="s">
        <v>154</v>
      </c>
      <c r="I268" s="67">
        <v>850</v>
      </c>
    </row>
    <row r="269" spans="2:9" x14ac:dyDescent="0.25">
      <c r="B269" s="117" t="s">
        <v>155</v>
      </c>
      <c r="C269" s="22" t="s">
        <v>53</v>
      </c>
      <c r="D269" s="22" t="s">
        <v>199</v>
      </c>
      <c r="E269" s="22" t="str">
        <f t="shared" si="5"/>
        <v>BATON ROUGEGILSBAR 360 ALLIANCE (COMMERCIAL</v>
      </c>
      <c r="F269" s="22" t="s">
        <v>172</v>
      </c>
      <c r="G269" s="22" t="s">
        <v>173</v>
      </c>
      <c r="H269" s="22" t="s">
        <v>154</v>
      </c>
      <c r="I269" s="67">
        <v>850</v>
      </c>
    </row>
    <row r="270" spans="2:9" x14ac:dyDescent="0.25">
      <c r="B270" s="117" t="s">
        <v>156</v>
      </c>
      <c r="C270" s="22" t="s">
        <v>55</v>
      </c>
      <c r="D270" s="22" t="s">
        <v>199</v>
      </c>
      <c r="E270" s="22" t="str">
        <f t="shared" si="5"/>
        <v>DERIDDERGILSBAR 360 ALLIANCE (COMMERCIAL</v>
      </c>
      <c r="F270" s="22" t="s">
        <v>172</v>
      </c>
      <c r="G270" s="22" t="s">
        <v>173</v>
      </c>
      <c r="H270" s="22" t="s">
        <v>154</v>
      </c>
      <c r="I270" s="67">
        <v>850</v>
      </c>
    </row>
    <row r="271" spans="2:9" x14ac:dyDescent="0.25">
      <c r="B271" s="117" t="s">
        <v>162</v>
      </c>
      <c r="C271" s="22" t="s">
        <v>62</v>
      </c>
      <c r="D271" s="22" t="s">
        <v>199</v>
      </c>
      <c r="E271" s="22" t="str">
        <f t="shared" ref="E271:E334" si="6">CONCATENATE(C271,D271)</f>
        <v>GNOGILSBAR 360 ALLIANCE (COMMERCIAL</v>
      </c>
      <c r="F271" s="22" t="s">
        <v>172</v>
      </c>
      <c r="G271" s="22" t="s">
        <v>173</v>
      </c>
      <c r="H271" s="22" t="s">
        <v>154</v>
      </c>
      <c r="I271" s="67">
        <v>850</v>
      </c>
    </row>
    <row r="272" spans="2:9" x14ac:dyDescent="0.25">
      <c r="B272" s="117" t="s">
        <v>158</v>
      </c>
      <c r="C272" s="22" t="s">
        <v>159</v>
      </c>
      <c r="D272" s="22" t="s">
        <v>199</v>
      </c>
      <c r="E272" s="22" t="str">
        <f t="shared" si="6"/>
        <v>KENTWOODGILSBAR 360 ALLIANCE (COMMERCIAL</v>
      </c>
      <c r="F272" s="22" t="s">
        <v>172</v>
      </c>
      <c r="G272" s="22" t="s">
        <v>173</v>
      </c>
      <c r="H272" s="22" t="s">
        <v>154</v>
      </c>
      <c r="I272" s="67">
        <v>850</v>
      </c>
    </row>
    <row r="273" spans="2:9" ht="14.25" customHeight="1" x14ac:dyDescent="0.25">
      <c r="B273" s="117" t="s">
        <v>149</v>
      </c>
      <c r="C273" s="22" t="s">
        <v>150</v>
      </c>
      <c r="D273" s="22" t="s">
        <v>199</v>
      </c>
      <c r="E273" s="22" t="str">
        <f t="shared" si="6"/>
        <v>LAFAYETTEGILSBAR 360 ALLIANCE (COMMERCIAL</v>
      </c>
      <c r="F273" s="22" t="s">
        <v>172</v>
      </c>
      <c r="G273" s="22" t="s">
        <v>173</v>
      </c>
      <c r="H273" s="22" t="s">
        <v>154</v>
      </c>
      <c r="I273" s="67">
        <v>850</v>
      </c>
    </row>
    <row r="274" spans="2:9" x14ac:dyDescent="0.25">
      <c r="B274" s="117" t="s">
        <v>157</v>
      </c>
      <c r="C274" s="22" t="s">
        <v>57</v>
      </c>
      <c r="D274" s="22" t="s">
        <v>199</v>
      </c>
      <c r="E274" s="22" t="str">
        <f t="shared" si="6"/>
        <v>LAKE CHARLESGILSBAR 360 ALLIANCE (COMMERCIAL</v>
      </c>
      <c r="F274" s="22" t="s">
        <v>172</v>
      </c>
      <c r="G274" s="22" t="s">
        <v>173</v>
      </c>
      <c r="H274" s="22" t="s">
        <v>154</v>
      </c>
      <c r="I274" s="67">
        <v>850</v>
      </c>
    </row>
    <row r="275" spans="2:9" x14ac:dyDescent="0.25">
      <c r="B275" s="117" t="s">
        <v>160</v>
      </c>
      <c r="C275" s="22" t="s">
        <v>60</v>
      </c>
      <c r="D275" s="22" t="s">
        <v>199</v>
      </c>
      <c r="E275" s="22" t="str">
        <f t="shared" si="6"/>
        <v>OPELOUSASGILSBAR 360 ALLIANCE (COMMERCIAL</v>
      </c>
      <c r="F275" s="22" t="s">
        <v>172</v>
      </c>
      <c r="G275" s="22" t="s">
        <v>173</v>
      </c>
      <c r="H275" s="22" t="s">
        <v>154</v>
      </c>
      <c r="I275" s="67">
        <v>850</v>
      </c>
    </row>
    <row r="276" spans="2:9" x14ac:dyDescent="0.25">
      <c r="B276" s="117" t="s">
        <v>170</v>
      </c>
      <c r="C276" s="119" t="s">
        <v>407</v>
      </c>
      <c r="D276" s="22" t="s">
        <v>371</v>
      </c>
      <c r="E276" s="22" t="str">
        <f t="shared" si="6"/>
        <v>BiloxiHARRISON COUNTY (COMMERCIAL)</v>
      </c>
      <c r="F276" s="22" t="s">
        <v>172</v>
      </c>
      <c r="G276" s="22" t="s">
        <v>173</v>
      </c>
      <c r="H276" s="22" t="s">
        <v>154</v>
      </c>
      <c r="I276" s="67">
        <v>800</v>
      </c>
    </row>
    <row r="277" spans="2:9" x14ac:dyDescent="0.25">
      <c r="B277" s="117" t="s">
        <v>164</v>
      </c>
      <c r="C277" s="22" t="s">
        <v>49</v>
      </c>
      <c r="D277" s="22" t="s">
        <v>200</v>
      </c>
      <c r="E277" s="22" t="str">
        <f t="shared" si="6"/>
        <v>ABILENEHAWAIIAN MAINLAND (MEDICARE ADVANTAGE)</v>
      </c>
      <c r="F277" s="22" t="s">
        <v>176</v>
      </c>
      <c r="G277" s="22" t="s">
        <v>201</v>
      </c>
      <c r="H277" s="22" t="s">
        <v>154</v>
      </c>
      <c r="I277" s="67">
        <v>766.94</v>
      </c>
    </row>
    <row r="278" spans="2:9" x14ac:dyDescent="0.25">
      <c r="B278" s="117" t="s">
        <v>169</v>
      </c>
      <c r="C278" s="22" t="s">
        <v>52</v>
      </c>
      <c r="D278" s="22" t="s">
        <v>200</v>
      </c>
      <c r="E278" s="22" t="str">
        <f t="shared" si="6"/>
        <v>KATYHAWAIIAN MAINLAND (MEDICARE ADVANTAGE)</v>
      </c>
      <c r="F278" s="22" t="s">
        <v>176</v>
      </c>
      <c r="G278" s="22" t="s">
        <v>201</v>
      </c>
      <c r="H278" s="22" t="s">
        <v>154</v>
      </c>
      <c r="I278" s="67">
        <v>865.23</v>
      </c>
    </row>
    <row r="279" spans="2:9" x14ac:dyDescent="0.25">
      <c r="B279" s="117" t="s">
        <v>165</v>
      </c>
      <c r="C279" s="22" t="s">
        <v>50</v>
      </c>
      <c r="D279" s="22" t="s">
        <v>200</v>
      </c>
      <c r="E279" s="22" t="str">
        <f t="shared" si="6"/>
        <v>LONGVIEWHAWAIIAN MAINLAND (MEDICARE ADVANTAGE)</v>
      </c>
      <c r="F279" s="22" t="s">
        <v>176</v>
      </c>
      <c r="G279" s="22" t="s">
        <v>201</v>
      </c>
      <c r="H279" s="22" t="s">
        <v>154</v>
      </c>
      <c r="I279" s="67">
        <v>769.75</v>
      </c>
    </row>
    <row r="280" spans="2:9" x14ac:dyDescent="0.25">
      <c r="B280" s="117" t="s">
        <v>166</v>
      </c>
      <c r="C280" s="22" t="s">
        <v>51</v>
      </c>
      <c r="D280" s="22" t="s">
        <v>200</v>
      </c>
      <c r="E280" s="22" t="str">
        <f t="shared" si="6"/>
        <v>LUFKINHAWAIIAN MAINLAND (MEDICARE ADVANTAGE)</v>
      </c>
      <c r="F280" s="22" t="s">
        <v>176</v>
      </c>
      <c r="G280" s="22" t="s">
        <v>201</v>
      </c>
      <c r="H280" s="22" t="s">
        <v>154</v>
      </c>
      <c r="I280" s="67">
        <v>756.55</v>
      </c>
    </row>
    <row r="281" spans="2:9" x14ac:dyDescent="0.25">
      <c r="B281" s="117" t="s">
        <v>163</v>
      </c>
      <c r="C281" s="22" t="s">
        <v>48</v>
      </c>
      <c r="D281" s="22" t="s">
        <v>200</v>
      </c>
      <c r="E281" s="22" t="str">
        <f t="shared" si="6"/>
        <v>MIDLANDHAWAIIAN MAINLAND (MEDICARE ADVANTAGE)</v>
      </c>
      <c r="F281" s="22" t="s">
        <v>176</v>
      </c>
      <c r="G281" s="22" t="s">
        <v>201</v>
      </c>
      <c r="H281" s="22" t="s">
        <v>154</v>
      </c>
      <c r="I281" s="67">
        <v>758.36</v>
      </c>
    </row>
    <row r="282" spans="2:9" x14ac:dyDescent="0.25">
      <c r="B282" s="117" t="s">
        <v>164</v>
      </c>
      <c r="C282" s="119" t="s">
        <v>403</v>
      </c>
      <c r="D282" s="22" t="s">
        <v>372</v>
      </c>
      <c r="E282" s="22" t="str">
        <f t="shared" si="6"/>
        <v>AbileneHEALTHCARE HIGHWAYS (COMMERCIAL)</v>
      </c>
      <c r="F282" s="22" t="s">
        <v>172</v>
      </c>
      <c r="G282" s="22" t="s">
        <v>173</v>
      </c>
      <c r="H282" s="22" t="s">
        <v>154</v>
      </c>
      <c r="I282" s="67">
        <v>925</v>
      </c>
    </row>
    <row r="283" spans="2:9" x14ac:dyDescent="0.25">
      <c r="B283" s="117" t="s">
        <v>309</v>
      </c>
      <c r="C283" s="118" t="s">
        <v>396</v>
      </c>
      <c r="D283" s="22" t="s">
        <v>372</v>
      </c>
      <c r="E283" s="22" t="str">
        <f t="shared" si="6"/>
        <v>AmarilloHEALTHCARE HIGHWAYS (COMMERCIAL)</v>
      </c>
      <c r="F283" s="22" t="s">
        <v>172</v>
      </c>
      <c r="G283" s="22" t="s">
        <v>173</v>
      </c>
      <c r="H283" s="22" t="s">
        <v>154</v>
      </c>
      <c r="I283" s="67">
        <v>925</v>
      </c>
    </row>
    <row r="284" spans="2:9" x14ac:dyDescent="0.25">
      <c r="B284" s="117" t="s">
        <v>169</v>
      </c>
      <c r="C284" s="118" t="s">
        <v>397</v>
      </c>
      <c r="D284" s="22" t="s">
        <v>372</v>
      </c>
      <c r="E284" s="22" t="str">
        <f t="shared" si="6"/>
        <v>KatyHEALTHCARE HIGHWAYS (COMMERCIAL)</v>
      </c>
      <c r="F284" s="22" t="s">
        <v>172</v>
      </c>
      <c r="G284" s="22" t="s">
        <v>173</v>
      </c>
      <c r="H284" s="22" t="s">
        <v>154</v>
      </c>
      <c r="I284" s="67">
        <v>925</v>
      </c>
    </row>
    <row r="285" spans="2:9" x14ac:dyDescent="0.25">
      <c r="B285" s="117" t="s">
        <v>157</v>
      </c>
      <c r="C285" s="118" t="s">
        <v>401</v>
      </c>
      <c r="D285" s="22" t="s">
        <v>372</v>
      </c>
      <c r="E285" s="22" t="str">
        <f t="shared" si="6"/>
        <v>Lake CharlesHEALTHCARE HIGHWAYS (COMMERCIAL)</v>
      </c>
      <c r="F285" s="22" t="s">
        <v>172</v>
      </c>
      <c r="G285" s="22" t="s">
        <v>173</v>
      </c>
      <c r="H285" s="22" t="s">
        <v>154</v>
      </c>
      <c r="I285" s="67">
        <v>925</v>
      </c>
    </row>
    <row r="286" spans="2:9" x14ac:dyDescent="0.25">
      <c r="B286" s="117" t="s">
        <v>165</v>
      </c>
      <c r="C286" s="118" t="s">
        <v>398</v>
      </c>
      <c r="D286" s="22" t="s">
        <v>372</v>
      </c>
      <c r="E286" s="22" t="str">
        <f t="shared" si="6"/>
        <v>LongviewHEALTHCARE HIGHWAYS (COMMERCIAL)</v>
      </c>
      <c r="F286" s="22" t="s">
        <v>172</v>
      </c>
      <c r="G286" s="22" t="s">
        <v>173</v>
      </c>
      <c r="H286" s="22" t="s">
        <v>154</v>
      </c>
      <c r="I286" s="67">
        <v>925</v>
      </c>
    </row>
    <row r="287" spans="2:9" x14ac:dyDescent="0.25">
      <c r="B287" s="117" t="s">
        <v>166</v>
      </c>
      <c r="C287" s="118" t="s">
        <v>399</v>
      </c>
      <c r="D287" s="22" t="s">
        <v>372</v>
      </c>
      <c r="E287" s="22" t="str">
        <f t="shared" si="6"/>
        <v>LufkinHEALTHCARE HIGHWAYS (COMMERCIAL)</v>
      </c>
      <c r="F287" s="22" t="s">
        <v>172</v>
      </c>
      <c r="G287" s="22" t="s">
        <v>173</v>
      </c>
      <c r="H287" s="22" t="s">
        <v>154</v>
      </c>
      <c r="I287" s="67">
        <v>925</v>
      </c>
    </row>
    <row r="288" spans="2:9" x14ac:dyDescent="0.25">
      <c r="B288" s="117" t="s">
        <v>163</v>
      </c>
      <c r="C288" s="118" t="s">
        <v>404</v>
      </c>
      <c r="D288" s="22" t="s">
        <v>372</v>
      </c>
      <c r="E288" s="22" t="str">
        <f t="shared" si="6"/>
        <v>MidlandHEALTHCARE HIGHWAYS (COMMERCIAL)</v>
      </c>
      <c r="F288" s="22" t="s">
        <v>172</v>
      </c>
      <c r="G288" s="22" t="s">
        <v>173</v>
      </c>
      <c r="H288" s="22" t="s">
        <v>154</v>
      </c>
      <c r="I288" s="67">
        <v>925</v>
      </c>
    </row>
    <row r="289" spans="2:9" x14ac:dyDescent="0.25">
      <c r="B289" s="117" t="s">
        <v>167</v>
      </c>
      <c r="C289" s="118" t="s">
        <v>405</v>
      </c>
      <c r="D289" s="22" t="s">
        <v>372</v>
      </c>
      <c r="E289" s="22" t="str">
        <f t="shared" si="6"/>
        <v>PasadenaHEALTHCARE HIGHWAYS (COMMERCIAL)</v>
      </c>
      <c r="F289" s="22" t="s">
        <v>172</v>
      </c>
      <c r="G289" s="22" t="s">
        <v>173</v>
      </c>
      <c r="H289" s="22" t="s">
        <v>154</v>
      </c>
      <c r="I289" s="67">
        <v>925</v>
      </c>
    </row>
    <row r="290" spans="2:9" x14ac:dyDescent="0.25">
      <c r="B290" s="117" t="s">
        <v>168</v>
      </c>
      <c r="C290" s="118" t="s">
        <v>406</v>
      </c>
      <c r="D290" s="22" t="s">
        <v>372</v>
      </c>
      <c r="E290" s="22" t="str">
        <f t="shared" si="6"/>
        <v>WacoHEALTHCARE HIGHWAYS (COMMERCIAL)</v>
      </c>
      <c r="F290" s="22" t="s">
        <v>172</v>
      </c>
      <c r="G290" s="22" t="s">
        <v>173</v>
      </c>
      <c r="H290" s="22" t="s">
        <v>154</v>
      </c>
      <c r="I290" s="67">
        <v>925</v>
      </c>
    </row>
    <row r="291" spans="2:9" x14ac:dyDescent="0.25">
      <c r="B291" s="117" t="s">
        <v>161</v>
      </c>
      <c r="C291" s="22" t="s">
        <v>61</v>
      </c>
      <c r="D291" s="22" t="s">
        <v>202</v>
      </c>
      <c r="E291" s="22" t="str">
        <f t="shared" si="6"/>
        <v>ALEXANDRIAHEALTHY BLUE (MEDICAID)</v>
      </c>
      <c r="F291" s="22" t="s">
        <v>178</v>
      </c>
      <c r="G291" s="22" t="s">
        <v>179</v>
      </c>
      <c r="H291" s="22" t="s">
        <v>154</v>
      </c>
      <c r="I291" s="67">
        <v>737.63232000000005</v>
      </c>
    </row>
    <row r="292" spans="2:9" x14ac:dyDescent="0.25">
      <c r="B292" s="117" t="s">
        <v>155</v>
      </c>
      <c r="C292" s="22" t="s">
        <v>53</v>
      </c>
      <c r="D292" s="22" t="s">
        <v>202</v>
      </c>
      <c r="E292" s="22" t="str">
        <f t="shared" si="6"/>
        <v>BATON ROUGEHEALTHY BLUE (MEDICAID)</v>
      </c>
      <c r="F292" s="22" t="s">
        <v>178</v>
      </c>
      <c r="G292" s="22" t="s">
        <v>179</v>
      </c>
      <c r="H292" s="22" t="s">
        <v>154</v>
      </c>
      <c r="I292" s="67">
        <v>737.63232000000005</v>
      </c>
    </row>
    <row r="293" spans="2:9" x14ac:dyDescent="0.25">
      <c r="B293" s="117" t="s">
        <v>156</v>
      </c>
      <c r="C293" s="22" t="s">
        <v>55</v>
      </c>
      <c r="D293" s="22" t="s">
        <v>202</v>
      </c>
      <c r="E293" s="22" t="str">
        <f t="shared" si="6"/>
        <v>DERIDDERHEALTHY BLUE (MEDICAID)</v>
      </c>
      <c r="F293" s="22" t="s">
        <v>178</v>
      </c>
      <c r="G293" s="22" t="s">
        <v>179</v>
      </c>
      <c r="H293" s="22" t="s">
        <v>154</v>
      </c>
      <c r="I293" s="67">
        <v>737.63232000000005</v>
      </c>
    </row>
    <row r="294" spans="2:9" x14ac:dyDescent="0.25">
      <c r="B294" s="117" t="s">
        <v>162</v>
      </c>
      <c r="C294" s="22" t="s">
        <v>62</v>
      </c>
      <c r="D294" s="22" t="s">
        <v>202</v>
      </c>
      <c r="E294" s="22" t="str">
        <f t="shared" si="6"/>
        <v>GNOHEALTHY BLUE (MEDICAID)</v>
      </c>
      <c r="F294" s="22" t="s">
        <v>178</v>
      </c>
      <c r="G294" s="22" t="s">
        <v>179</v>
      </c>
      <c r="H294" s="22" t="s">
        <v>154</v>
      </c>
      <c r="I294" s="67">
        <v>737.63232000000005</v>
      </c>
    </row>
    <row r="295" spans="2:9" x14ac:dyDescent="0.25">
      <c r="B295" s="117" t="s">
        <v>158</v>
      </c>
      <c r="C295" s="22" t="s">
        <v>159</v>
      </c>
      <c r="D295" s="22" t="s">
        <v>202</v>
      </c>
      <c r="E295" s="22" t="str">
        <f t="shared" si="6"/>
        <v>KENTWOODHEALTHY BLUE (MEDICAID)</v>
      </c>
      <c r="F295" s="22" t="s">
        <v>178</v>
      </c>
      <c r="G295" s="22" t="s">
        <v>179</v>
      </c>
      <c r="H295" s="22" t="s">
        <v>154</v>
      </c>
      <c r="I295" s="67">
        <v>737.63232000000005</v>
      </c>
    </row>
    <row r="296" spans="2:9" x14ac:dyDescent="0.25">
      <c r="B296" s="117" t="s">
        <v>149</v>
      </c>
      <c r="C296" s="22" t="s">
        <v>150</v>
      </c>
      <c r="D296" s="22" t="s">
        <v>202</v>
      </c>
      <c r="E296" s="22" t="str">
        <f t="shared" si="6"/>
        <v>LAFAYETTEHEALTHY BLUE (MEDICAID)</v>
      </c>
      <c r="F296" s="22" t="s">
        <v>178</v>
      </c>
      <c r="G296" s="22" t="s">
        <v>179</v>
      </c>
      <c r="H296" s="22" t="s">
        <v>154</v>
      </c>
      <c r="I296" s="67">
        <v>737.63232000000005</v>
      </c>
    </row>
    <row r="297" spans="2:9" x14ac:dyDescent="0.25">
      <c r="B297" s="117" t="s">
        <v>157</v>
      </c>
      <c r="C297" s="22" t="s">
        <v>57</v>
      </c>
      <c r="D297" s="22" t="s">
        <v>202</v>
      </c>
      <c r="E297" s="22" t="str">
        <f t="shared" si="6"/>
        <v>LAKE CHARLESHEALTHY BLUE (MEDICAID)</v>
      </c>
      <c r="F297" s="22" t="s">
        <v>178</v>
      </c>
      <c r="G297" s="22" t="s">
        <v>179</v>
      </c>
      <c r="H297" s="22" t="s">
        <v>154</v>
      </c>
      <c r="I297" s="67">
        <v>737.63232000000005</v>
      </c>
    </row>
    <row r="298" spans="2:9" x14ac:dyDescent="0.25">
      <c r="B298" s="117" t="s">
        <v>160</v>
      </c>
      <c r="C298" s="22" t="s">
        <v>60</v>
      </c>
      <c r="D298" s="22" t="s">
        <v>202</v>
      </c>
      <c r="E298" s="22" t="str">
        <f t="shared" si="6"/>
        <v>OPELOUSASHEALTHY BLUE (MEDICAID)</v>
      </c>
      <c r="F298" s="22" t="s">
        <v>178</v>
      </c>
      <c r="G298" s="22" t="s">
        <v>179</v>
      </c>
      <c r="H298" s="22" t="s">
        <v>154</v>
      </c>
      <c r="I298" s="67">
        <v>737.63232000000005</v>
      </c>
    </row>
    <row r="299" spans="2:9" x14ac:dyDescent="0.25">
      <c r="B299" s="117" t="s">
        <v>311</v>
      </c>
      <c r="C299" s="22" t="s">
        <v>312</v>
      </c>
      <c r="D299" s="22" t="s">
        <v>202</v>
      </c>
      <c r="E299" s="22" t="str">
        <f t="shared" si="6"/>
        <v>SHREVEPORTHEALTHY BLUE (MEDICAID)</v>
      </c>
      <c r="F299" s="22" t="s">
        <v>178</v>
      </c>
      <c r="G299" s="22" t="s">
        <v>179</v>
      </c>
      <c r="H299" s="22" t="s">
        <v>154</v>
      </c>
      <c r="I299" s="67">
        <v>737.63232000000005</v>
      </c>
    </row>
    <row r="300" spans="2:9" x14ac:dyDescent="0.25">
      <c r="B300" s="117" t="s">
        <v>168</v>
      </c>
      <c r="C300" s="119" t="s">
        <v>406</v>
      </c>
      <c r="D300" s="22" t="s">
        <v>373</v>
      </c>
      <c r="E300" s="22" t="str">
        <f t="shared" si="6"/>
        <v>WacoHEART OF TX MHMR (MEDICAID)</v>
      </c>
      <c r="F300" s="22" t="s">
        <v>178</v>
      </c>
      <c r="G300" s="22" t="s">
        <v>173</v>
      </c>
      <c r="H300" s="22" t="s">
        <v>154</v>
      </c>
      <c r="I300" s="67">
        <v>625</v>
      </c>
    </row>
    <row r="301" spans="2:9" x14ac:dyDescent="0.25">
      <c r="B301" s="117" t="s">
        <v>164</v>
      </c>
      <c r="C301" s="22" t="s">
        <v>49</v>
      </c>
      <c r="D301" s="22" t="s">
        <v>203</v>
      </c>
      <c r="E301" s="22" t="str">
        <f t="shared" si="6"/>
        <v>ABILENEHUMANA (COMMERCIAL)</v>
      </c>
      <c r="F301" s="22" t="s">
        <v>172</v>
      </c>
      <c r="G301" s="22" t="s">
        <v>173</v>
      </c>
      <c r="H301" s="22" t="s">
        <v>154</v>
      </c>
      <c r="I301" s="67">
        <v>1000</v>
      </c>
    </row>
    <row r="302" spans="2:9" x14ac:dyDescent="0.25">
      <c r="B302" s="117" t="s">
        <v>161</v>
      </c>
      <c r="C302" s="22" t="s">
        <v>61</v>
      </c>
      <c r="D302" s="22" t="s">
        <v>203</v>
      </c>
      <c r="E302" s="22" t="str">
        <f t="shared" si="6"/>
        <v>ALEXANDRIAHUMANA (COMMERCIAL)</v>
      </c>
      <c r="F302" s="22" t="s">
        <v>172</v>
      </c>
      <c r="G302" s="22" t="s">
        <v>173</v>
      </c>
      <c r="H302" s="22" t="s">
        <v>154</v>
      </c>
      <c r="I302" s="67">
        <v>1000</v>
      </c>
    </row>
    <row r="303" spans="2:9" x14ac:dyDescent="0.25">
      <c r="B303" s="117" t="s">
        <v>309</v>
      </c>
      <c r="C303" s="119" t="s">
        <v>396</v>
      </c>
      <c r="D303" s="22" t="s">
        <v>203</v>
      </c>
      <c r="E303" s="22" t="str">
        <f t="shared" si="6"/>
        <v>AmarilloHUMANA (COMMERCIAL)</v>
      </c>
      <c r="F303" s="22" t="s">
        <v>172</v>
      </c>
      <c r="G303" s="22" t="s">
        <v>173</v>
      </c>
      <c r="H303" s="22" t="s">
        <v>154</v>
      </c>
      <c r="I303" s="67">
        <v>1000</v>
      </c>
    </row>
    <row r="304" spans="2:9" x14ac:dyDescent="0.25">
      <c r="B304" s="117" t="s">
        <v>155</v>
      </c>
      <c r="C304" s="22" t="s">
        <v>53</v>
      </c>
      <c r="D304" s="22" t="s">
        <v>203</v>
      </c>
      <c r="E304" s="22" t="str">
        <f t="shared" si="6"/>
        <v>BATON ROUGEHUMANA (COMMERCIAL)</v>
      </c>
      <c r="F304" s="22" t="s">
        <v>172</v>
      </c>
      <c r="G304" s="22" t="s">
        <v>173</v>
      </c>
      <c r="H304" s="22" t="s">
        <v>154</v>
      </c>
      <c r="I304" s="67">
        <v>1000</v>
      </c>
    </row>
    <row r="305" spans="2:9" x14ac:dyDescent="0.25">
      <c r="B305" s="117" t="s">
        <v>170</v>
      </c>
      <c r="C305" s="22" t="s">
        <v>54</v>
      </c>
      <c r="D305" s="22" t="s">
        <v>203</v>
      </c>
      <c r="E305" s="22" t="str">
        <f t="shared" si="6"/>
        <v>BILOXIHUMANA (COMMERCIAL)</v>
      </c>
      <c r="F305" s="22" t="s">
        <v>172</v>
      </c>
      <c r="G305" s="22" t="s">
        <v>173</v>
      </c>
      <c r="H305" s="22" t="s">
        <v>154</v>
      </c>
      <c r="I305" s="67">
        <v>1000</v>
      </c>
    </row>
    <row r="306" spans="2:9" x14ac:dyDescent="0.25">
      <c r="B306" s="117" t="s">
        <v>83</v>
      </c>
      <c r="C306" s="118" t="s">
        <v>344</v>
      </c>
      <c r="D306" s="22" t="s">
        <v>203</v>
      </c>
      <c r="E306" s="22" t="str">
        <f t="shared" si="6"/>
        <v>CORPUSHUMANA (COMMERCIAL)</v>
      </c>
      <c r="F306" s="22" t="s">
        <v>172</v>
      </c>
      <c r="G306" s="22" t="s">
        <v>173</v>
      </c>
      <c r="H306" s="22" t="s">
        <v>154</v>
      </c>
      <c r="I306" s="67">
        <v>1000</v>
      </c>
    </row>
    <row r="307" spans="2:9" x14ac:dyDescent="0.25">
      <c r="B307" s="117" t="s">
        <v>156</v>
      </c>
      <c r="C307" s="22" t="s">
        <v>55</v>
      </c>
      <c r="D307" s="22" t="s">
        <v>203</v>
      </c>
      <c r="E307" s="22" t="str">
        <f t="shared" si="6"/>
        <v>DERIDDERHUMANA (COMMERCIAL)</v>
      </c>
      <c r="F307" s="22" t="s">
        <v>172</v>
      </c>
      <c r="G307" s="22" t="s">
        <v>173</v>
      </c>
      <c r="H307" s="22" t="s">
        <v>154</v>
      </c>
      <c r="I307" s="67">
        <v>1000</v>
      </c>
    </row>
    <row r="308" spans="2:9" x14ac:dyDescent="0.25">
      <c r="B308" s="117" t="s">
        <v>162</v>
      </c>
      <c r="C308" s="22" t="s">
        <v>62</v>
      </c>
      <c r="D308" s="22" t="s">
        <v>203</v>
      </c>
      <c r="E308" s="22" t="str">
        <f t="shared" si="6"/>
        <v>GNOHUMANA (COMMERCIAL)</v>
      </c>
      <c r="F308" s="22" t="s">
        <v>172</v>
      </c>
      <c r="G308" s="22" t="s">
        <v>173</v>
      </c>
      <c r="H308" s="22" t="s">
        <v>154</v>
      </c>
      <c r="I308" s="67">
        <v>1000</v>
      </c>
    </row>
    <row r="309" spans="2:9" x14ac:dyDescent="0.25">
      <c r="B309" s="117" t="s">
        <v>169</v>
      </c>
      <c r="C309" s="22" t="s">
        <v>52</v>
      </c>
      <c r="D309" s="22" t="s">
        <v>203</v>
      </c>
      <c r="E309" s="22" t="str">
        <f t="shared" si="6"/>
        <v>KATYHUMANA (COMMERCIAL)</v>
      </c>
      <c r="F309" s="22" t="s">
        <v>172</v>
      </c>
      <c r="G309" s="22" t="s">
        <v>173</v>
      </c>
      <c r="H309" s="22" t="s">
        <v>154</v>
      </c>
      <c r="I309" s="67">
        <v>1000</v>
      </c>
    </row>
    <row r="310" spans="2:9" x14ac:dyDescent="0.25">
      <c r="B310" s="117" t="s">
        <v>158</v>
      </c>
      <c r="C310" s="22" t="s">
        <v>159</v>
      </c>
      <c r="D310" s="22" t="s">
        <v>203</v>
      </c>
      <c r="E310" s="22" t="str">
        <f t="shared" si="6"/>
        <v>KENTWOODHUMANA (COMMERCIAL)</v>
      </c>
      <c r="F310" s="22" t="s">
        <v>172</v>
      </c>
      <c r="G310" s="22" t="s">
        <v>173</v>
      </c>
      <c r="H310" s="22" t="s">
        <v>154</v>
      </c>
      <c r="I310" s="67">
        <v>1000</v>
      </c>
    </row>
    <row r="311" spans="2:9" x14ac:dyDescent="0.25">
      <c r="B311" s="117" t="s">
        <v>149</v>
      </c>
      <c r="C311" s="22" t="s">
        <v>150</v>
      </c>
      <c r="D311" s="22" t="s">
        <v>203</v>
      </c>
      <c r="E311" s="22" t="str">
        <f t="shared" si="6"/>
        <v>LAFAYETTEHUMANA (COMMERCIAL)</v>
      </c>
      <c r="F311" s="22" t="s">
        <v>172</v>
      </c>
      <c r="G311" s="22" t="s">
        <v>173</v>
      </c>
      <c r="H311" s="22" t="s">
        <v>154</v>
      </c>
      <c r="I311" s="67">
        <v>1000</v>
      </c>
    </row>
    <row r="312" spans="2:9" x14ac:dyDescent="0.25">
      <c r="B312" s="117" t="s">
        <v>157</v>
      </c>
      <c r="C312" s="22" t="s">
        <v>57</v>
      </c>
      <c r="D312" s="22" t="s">
        <v>203</v>
      </c>
      <c r="E312" s="22" t="str">
        <f t="shared" si="6"/>
        <v>LAKE CHARLESHUMANA (COMMERCIAL)</v>
      </c>
      <c r="F312" s="22" t="s">
        <v>172</v>
      </c>
      <c r="G312" s="22" t="s">
        <v>173</v>
      </c>
      <c r="H312" s="22" t="s">
        <v>154</v>
      </c>
      <c r="I312" s="67">
        <v>1000</v>
      </c>
    </row>
    <row r="313" spans="2:9" x14ac:dyDescent="0.25">
      <c r="B313" s="117" t="s">
        <v>165</v>
      </c>
      <c r="C313" s="22" t="s">
        <v>50</v>
      </c>
      <c r="D313" s="22" t="s">
        <v>203</v>
      </c>
      <c r="E313" s="22" t="str">
        <f t="shared" si="6"/>
        <v>LONGVIEWHUMANA (COMMERCIAL)</v>
      </c>
      <c r="F313" s="22" t="s">
        <v>172</v>
      </c>
      <c r="G313" s="22" t="s">
        <v>173</v>
      </c>
      <c r="H313" s="22" t="s">
        <v>154</v>
      </c>
      <c r="I313" s="67">
        <v>1000</v>
      </c>
    </row>
    <row r="314" spans="2:9" x14ac:dyDescent="0.25">
      <c r="B314" s="117" t="s">
        <v>166</v>
      </c>
      <c r="C314" s="22" t="s">
        <v>51</v>
      </c>
      <c r="D314" s="22" t="s">
        <v>203</v>
      </c>
      <c r="E314" s="22" t="str">
        <f t="shared" si="6"/>
        <v>LUFKINHUMANA (COMMERCIAL)</v>
      </c>
      <c r="F314" s="22" t="s">
        <v>172</v>
      </c>
      <c r="G314" s="22" t="s">
        <v>173</v>
      </c>
      <c r="H314" s="22" t="s">
        <v>154</v>
      </c>
      <c r="I314" s="67">
        <v>1000</v>
      </c>
    </row>
    <row r="315" spans="2:9" x14ac:dyDescent="0.25">
      <c r="B315" s="117" t="s">
        <v>163</v>
      </c>
      <c r="C315" s="22" t="s">
        <v>48</v>
      </c>
      <c r="D315" s="22" t="s">
        <v>203</v>
      </c>
      <c r="E315" s="22" t="str">
        <f t="shared" si="6"/>
        <v>MIDLANDHUMANA (COMMERCIAL)</v>
      </c>
      <c r="F315" s="22" t="s">
        <v>172</v>
      </c>
      <c r="G315" s="22" t="s">
        <v>173</v>
      </c>
      <c r="H315" s="22" t="s">
        <v>154</v>
      </c>
      <c r="I315" s="67">
        <v>1000</v>
      </c>
    </row>
    <row r="316" spans="2:9" x14ac:dyDescent="0.25">
      <c r="B316" s="117" t="s">
        <v>160</v>
      </c>
      <c r="C316" s="22" t="s">
        <v>60</v>
      </c>
      <c r="D316" s="22" t="s">
        <v>203</v>
      </c>
      <c r="E316" s="22" t="str">
        <f t="shared" si="6"/>
        <v>OPELOUSASHUMANA (COMMERCIAL)</v>
      </c>
      <c r="F316" s="22" t="s">
        <v>172</v>
      </c>
      <c r="G316" s="22" t="s">
        <v>173</v>
      </c>
      <c r="H316" s="22" t="s">
        <v>154</v>
      </c>
      <c r="I316" s="67">
        <v>1000</v>
      </c>
    </row>
    <row r="317" spans="2:9" x14ac:dyDescent="0.25">
      <c r="B317" s="117" t="s">
        <v>167</v>
      </c>
      <c r="C317" s="22" t="s">
        <v>56</v>
      </c>
      <c r="D317" s="22" t="s">
        <v>203</v>
      </c>
      <c r="E317" s="22" t="str">
        <f t="shared" si="6"/>
        <v>PASADENAHUMANA (COMMERCIAL)</v>
      </c>
      <c r="F317" s="22" t="s">
        <v>172</v>
      </c>
      <c r="G317" s="22" t="s">
        <v>173</v>
      </c>
      <c r="H317" s="22" t="s">
        <v>154</v>
      </c>
      <c r="I317" s="67">
        <v>1000</v>
      </c>
    </row>
    <row r="318" spans="2:9" x14ac:dyDescent="0.25">
      <c r="B318" s="117" t="s">
        <v>311</v>
      </c>
      <c r="C318" s="119" t="s">
        <v>402</v>
      </c>
      <c r="D318" s="22" t="s">
        <v>203</v>
      </c>
      <c r="E318" s="22" t="str">
        <f t="shared" si="6"/>
        <v>ShreveportHUMANA (COMMERCIAL)</v>
      </c>
      <c r="F318" s="22" t="s">
        <v>172</v>
      </c>
      <c r="G318" s="22" t="s">
        <v>173</v>
      </c>
      <c r="H318" s="22" t="s">
        <v>154</v>
      </c>
      <c r="I318" s="67">
        <v>1000</v>
      </c>
    </row>
    <row r="319" spans="2:9" x14ac:dyDescent="0.25">
      <c r="B319" s="117" t="s">
        <v>168</v>
      </c>
      <c r="C319" s="22" t="s">
        <v>58</v>
      </c>
      <c r="D319" s="22" t="s">
        <v>203</v>
      </c>
      <c r="E319" s="22" t="str">
        <f t="shared" si="6"/>
        <v>WACOHUMANA (COMMERCIAL)</v>
      </c>
      <c r="F319" s="22" t="s">
        <v>172</v>
      </c>
      <c r="G319" s="22" t="s">
        <v>173</v>
      </c>
      <c r="H319" s="22" t="s">
        <v>154</v>
      </c>
      <c r="I319" s="67">
        <v>1000</v>
      </c>
    </row>
    <row r="320" spans="2:9" x14ac:dyDescent="0.25">
      <c r="B320" s="117" t="s">
        <v>164</v>
      </c>
      <c r="C320" s="22" t="s">
        <v>49</v>
      </c>
      <c r="D320" s="22" t="s">
        <v>2</v>
      </c>
      <c r="E320" s="22" t="str">
        <f t="shared" si="6"/>
        <v>ABILENEHUMANA (MEDICARE ADVANTAGE)</v>
      </c>
      <c r="F320" s="22" t="s">
        <v>176</v>
      </c>
      <c r="G320" s="22" t="s">
        <v>173</v>
      </c>
      <c r="H320" s="22" t="s">
        <v>154</v>
      </c>
      <c r="I320" s="67">
        <v>1060</v>
      </c>
    </row>
    <row r="321" spans="2:9" x14ac:dyDescent="0.25">
      <c r="B321" s="117" t="s">
        <v>161</v>
      </c>
      <c r="C321" s="22" t="s">
        <v>61</v>
      </c>
      <c r="D321" s="22" t="s">
        <v>2</v>
      </c>
      <c r="E321" s="22" t="str">
        <f t="shared" si="6"/>
        <v>ALEXANDRIAHUMANA (MEDICARE ADVANTAGE)</v>
      </c>
      <c r="F321" s="22" t="s">
        <v>176</v>
      </c>
      <c r="G321" s="22" t="s">
        <v>173</v>
      </c>
      <c r="H321" s="22" t="s">
        <v>154</v>
      </c>
      <c r="I321" s="67">
        <v>1060</v>
      </c>
    </row>
    <row r="322" spans="2:9" x14ac:dyDescent="0.25">
      <c r="B322" s="117" t="s">
        <v>309</v>
      </c>
      <c r="C322" s="119" t="s">
        <v>396</v>
      </c>
      <c r="D322" s="22" t="s">
        <v>2</v>
      </c>
      <c r="E322" s="22" t="str">
        <f t="shared" si="6"/>
        <v>AmarilloHUMANA (MEDICARE ADVANTAGE)</v>
      </c>
      <c r="F322" s="22" t="s">
        <v>176</v>
      </c>
      <c r="G322" s="22" t="s">
        <v>173</v>
      </c>
      <c r="H322" s="22" t="s">
        <v>154</v>
      </c>
      <c r="I322" s="67">
        <v>1095</v>
      </c>
    </row>
    <row r="323" spans="2:9" x14ac:dyDescent="0.25">
      <c r="B323" s="117" t="s">
        <v>155</v>
      </c>
      <c r="C323" s="22" t="s">
        <v>53</v>
      </c>
      <c r="D323" s="22" t="s">
        <v>2</v>
      </c>
      <c r="E323" s="22" t="str">
        <f t="shared" si="6"/>
        <v>BATON ROUGEHUMANA (MEDICARE ADVANTAGE)</v>
      </c>
      <c r="F323" s="22" t="s">
        <v>176</v>
      </c>
      <c r="G323" s="22" t="s">
        <v>173</v>
      </c>
      <c r="H323" s="22" t="s">
        <v>154</v>
      </c>
      <c r="I323" s="67">
        <v>1060</v>
      </c>
    </row>
    <row r="324" spans="2:9" x14ac:dyDescent="0.25">
      <c r="B324" s="117" t="s">
        <v>170</v>
      </c>
      <c r="C324" s="22" t="s">
        <v>54</v>
      </c>
      <c r="D324" s="22" t="s">
        <v>2</v>
      </c>
      <c r="E324" s="22" t="str">
        <f t="shared" si="6"/>
        <v>BILOXIHUMANA (MEDICARE ADVANTAGE)</v>
      </c>
      <c r="F324" s="22" t="s">
        <v>176</v>
      </c>
      <c r="G324" s="22" t="s">
        <v>173</v>
      </c>
      <c r="H324" s="22" t="s">
        <v>154</v>
      </c>
      <c r="I324" s="67">
        <v>1095</v>
      </c>
    </row>
    <row r="325" spans="2:9" x14ac:dyDescent="0.25">
      <c r="B325" s="117" t="s">
        <v>83</v>
      </c>
      <c r="C325" s="118" t="s">
        <v>344</v>
      </c>
      <c r="D325" s="22" t="s">
        <v>2</v>
      </c>
      <c r="E325" s="22" t="str">
        <f t="shared" si="6"/>
        <v>CORPUSHUMANA (MEDICARE ADVANTAGE)</v>
      </c>
      <c r="F325" s="22" t="s">
        <v>176</v>
      </c>
      <c r="G325" s="22" t="s">
        <v>173</v>
      </c>
      <c r="H325" s="22" t="s">
        <v>154</v>
      </c>
      <c r="I325" s="67">
        <v>1095</v>
      </c>
    </row>
    <row r="326" spans="2:9" x14ac:dyDescent="0.25">
      <c r="B326" s="117" t="s">
        <v>156</v>
      </c>
      <c r="C326" s="22" t="s">
        <v>55</v>
      </c>
      <c r="D326" s="22" t="s">
        <v>2</v>
      </c>
      <c r="E326" s="22" t="str">
        <f t="shared" si="6"/>
        <v>DERIDDERHUMANA (MEDICARE ADVANTAGE)</v>
      </c>
      <c r="F326" s="22" t="s">
        <v>176</v>
      </c>
      <c r="G326" s="22" t="s">
        <v>173</v>
      </c>
      <c r="H326" s="22" t="s">
        <v>154</v>
      </c>
      <c r="I326" s="67">
        <v>1095</v>
      </c>
    </row>
    <row r="327" spans="2:9" x14ac:dyDescent="0.25">
      <c r="B327" s="117" t="s">
        <v>162</v>
      </c>
      <c r="C327" s="22" t="s">
        <v>62</v>
      </c>
      <c r="D327" s="22" t="s">
        <v>2</v>
      </c>
      <c r="E327" s="22" t="str">
        <f t="shared" si="6"/>
        <v>GNOHUMANA (MEDICARE ADVANTAGE)</v>
      </c>
      <c r="F327" s="22" t="s">
        <v>176</v>
      </c>
      <c r="G327" s="22" t="s">
        <v>173</v>
      </c>
      <c r="H327" s="22" t="s">
        <v>154</v>
      </c>
      <c r="I327" s="67">
        <v>1060</v>
      </c>
    </row>
    <row r="328" spans="2:9" x14ac:dyDescent="0.25">
      <c r="B328" s="117" t="s">
        <v>169</v>
      </c>
      <c r="C328" s="22" t="s">
        <v>52</v>
      </c>
      <c r="D328" s="22" t="s">
        <v>2</v>
      </c>
      <c r="E328" s="22" t="str">
        <f t="shared" si="6"/>
        <v>KATYHUMANA (MEDICARE ADVANTAGE)</v>
      </c>
      <c r="F328" s="22" t="s">
        <v>176</v>
      </c>
      <c r="G328" s="22" t="s">
        <v>173</v>
      </c>
      <c r="H328" s="22" t="s">
        <v>154</v>
      </c>
      <c r="I328" s="67">
        <v>1095</v>
      </c>
    </row>
    <row r="329" spans="2:9" x14ac:dyDescent="0.25">
      <c r="B329" s="117" t="s">
        <v>158</v>
      </c>
      <c r="C329" s="22" t="s">
        <v>159</v>
      </c>
      <c r="D329" s="22" t="s">
        <v>2</v>
      </c>
      <c r="E329" s="22" t="str">
        <f t="shared" si="6"/>
        <v>KENTWOODHUMANA (MEDICARE ADVANTAGE)</v>
      </c>
      <c r="F329" s="22" t="s">
        <v>176</v>
      </c>
      <c r="G329" s="22" t="s">
        <v>173</v>
      </c>
      <c r="H329" s="22" t="s">
        <v>154</v>
      </c>
      <c r="I329" s="67">
        <v>1060</v>
      </c>
    </row>
    <row r="330" spans="2:9" x14ac:dyDescent="0.25">
      <c r="B330" s="117" t="s">
        <v>149</v>
      </c>
      <c r="C330" s="22" t="s">
        <v>150</v>
      </c>
      <c r="D330" s="22" t="s">
        <v>2</v>
      </c>
      <c r="E330" s="22" t="str">
        <f t="shared" si="6"/>
        <v>LAFAYETTEHUMANA (MEDICARE ADVANTAGE)</v>
      </c>
      <c r="F330" s="22" t="s">
        <v>176</v>
      </c>
      <c r="G330" s="22" t="s">
        <v>173</v>
      </c>
      <c r="H330" s="22" t="s">
        <v>154</v>
      </c>
      <c r="I330" s="67">
        <v>1060</v>
      </c>
    </row>
    <row r="331" spans="2:9" x14ac:dyDescent="0.25">
      <c r="B331" s="117" t="s">
        <v>157</v>
      </c>
      <c r="C331" s="22" t="s">
        <v>57</v>
      </c>
      <c r="D331" s="22" t="s">
        <v>2</v>
      </c>
      <c r="E331" s="22" t="str">
        <f t="shared" si="6"/>
        <v>LAKE CHARLESHUMANA (MEDICARE ADVANTAGE)</v>
      </c>
      <c r="F331" s="22" t="s">
        <v>176</v>
      </c>
      <c r="G331" s="22" t="s">
        <v>173</v>
      </c>
      <c r="H331" s="22" t="s">
        <v>154</v>
      </c>
      <c r="I331" s="67">
        <v>1060</v>
      </c>
    </row>
    <row r="332" spans="2:9" x14ac:dyDescent="0.25">
      <c r="B332" s="117" t="s">
        <v>165</v>
      </c>
      <c r="C332" s="22" t="s">
        <v>50</v>
      </c>
      <c r="D332" s="22" t="s">
        <v>2</v>
      </c>
      <c r="E332" s="22" t="str">
        <f t="shared" si="6"/>
        <v>LONGVIEWHUMANA (MEDICARE ADVANTAGE)</v>
      </c>
      <c r="F332" s="22" t="s">
        <v>176</v>
      </c>
      <c r="G332" s="22" t="s">
        <v>173</v>
      </c>
      <c r="H332" s="22" t="s">
        <v>154</v>
      </c>
      <c r="I332" s="67">
        <v>1060</v>
      </c>
    </row>
    <row r="333" spans="2:9" x14ac:dyDescent="0.25">
      <c r="B333" s="117" t="s">
        <v>166</v>
      </c>
      <c r="C333" s="22" t="s">
        <v>51</v>
      </c>
      <c r="D333" s="22" t="s">
        <v>2</v>
      </c>
      <c r="E333" s="22" t="str">
        <f t="shared" si="6"/>
        <v>LUFKINHUMANA (MEDICARE ADVANTAGE)</v>
      </c>
      <c r="F333" s="22" t="s">
        <v>176</v>
      </c>
      <c r="G333" s="22" t="s">
        <v>173</v>
      </c>
      <c r="H333" s="22" t="s">
        <v>154</v>
      </c>
      <c r="I333" s="67">
        <v>1095</v>
      </c>
    </row>
    <row r="334" spans="2:9" x14ac:dyDescent="0.25">
      <c r="B334" s="117" t="s">
        <v>163</v>
      </c>
      <c r="C334" s="22" t="s">
        <v>48</v>
      </c>
      <c r="D334" s="22" t="s">
        <v>2</v>
      </c>
      <c r="E334" s="22" t="str">
        <f t="shared" si="6"/>
        <v>MIDLANDHUMANA (MEDICARE ADVANTAGE)</v>
      </c>
      <c r="F334" s="22" t="s">
        <v>176</v>
      </c>
      <c r="G334" s="22" t="s">
        <v>173</v>
      </c>
      <c r="H334" s="22" t="s">
        <v>154</v>
      </c>
      <c r="I334" s="67">
        <v>1095</v>
      </c>
    </row>
    <row r="335" spans="2:9" x14ac:dyDescent="0.25">
      <c r="B335" s="117" t="s">
        <v>160</v>
      </c>
      <c r="C335" s="22" t="s">
        <v>60</v>
      </c>
      <c r="D335" s="22" t="s">
        <v>2</v>
      </c>
      <c r="E335" s="22" t="str">
        <f t="shared" ref="E335:E398" si="7">CONCATENATE(C335,D335)</f>
        <v>OPELOUSASHUMANA (MEDICARE ADVANTAGE)</v>
      </c>
      <c r="F335" s="22" t="s">
        <v>176</v>
      </c>
      <c r="G335" s="22" t="s">
        <v>173</v>
      </c>
      <c r="H335" s="22" t="s">
        <v>154</v>
      </c>
      <c r="I335" s="67">
        <v>1095</v>
      </c>
    </row>
    <row r="336" spans="2:9" x14ac:dyDescent="0.25">
      <c r="B336" s="117" t="s">
        <v>167</v>
      </c>
      <c r="C336" s="22" t="s">
        <v>56</v>
      </c>
      <c r="D336" s="22" t="s">
        <v>2</v>
      </c>
      <c r="E336" s="22" t="str">
        <f t="shared" si="7"/>
        <v>PASADENAHUMANA (MEDICARE ADVANTAGE)</v>
      </c>
      <c r="F336" s="22" t="s">
        <v>176</v>
      </c>
      <c r="G336" s="22" t="s">
        <v>173</v>
      </c>
      <c r="H336" s="22" t="s">
        <v>154</v>
      </c>
      <c r="I336" s="67">
        <v>1095</v>
      </c>
    </row>
    <row r="337" spans="2:9" x14ac:dyDescent="0.25">
      <c r="B337" s="117" t="s">
        <v>311</v>
      </c>
      <c r="C337" s="119" t="s">
        <v>402</v>
      </c>
      <c r="D337" s="22" t="s">
        <v>2</v>
      </c>
      <c r="E337" s="22" t="str">
        <f t="shared" si="7"/>
        <v>ShreveportHUMANA (MEDICARE ADVANTAGE)</v>
      </c>
      <c r="F337" s="22" t="s">
        <v>176</v>
      </c>
      <c r="G337" s="22" t="s">
        <v>173</v>
      </c>
      <c r="H337" s="22" t="s">
        <v>154</v>
      </c>
      <c r="I337" s="67">
        <v>1095</v>
      </c>
    </row>
    <row r="338" spans="2:9" x14ac:dyDescent="0.25">
      <c r="B338" s="117" t="s">
        <v>168</v>
      </c>
      <c r="C338" s="22" t="s">
        <v>58</v>
      </c>
      <c r="D338" s="22" t="s">
        <v>2</v>
      </c>
      <c r="E338" s="22" t="str">
        <f t="shared" si="7"/>
        <v>WACOHUMANA (MEDICARE ADVANTAGE)</v>
      </c>
      <c r="F338" s="22" t="s">
        <v>176</v>
      </c>
      <c r="G338" s="22" t="s">
        <v>173</v>
      </c>
      <c r="H338" s="22" t="s">
        <v>154</v>
      </c>
      <c r="I338" s="67">
        <v>1095</v>
      </c>
    </row>
    <row r="339" spans="2:9" x14ac:dyDescent="0.25">
      <c r="B339" s="117" t="s">
        <v>164</v>
      </c>
      <c r="C339" s="119" t="s">
        <v>403</v>
      </c>
      <c r="D339" s="22" t="s">
        <v>374</v>
      </c>
      <c r="E339" s="22" t="str">
        <f t="shared" si="7"/>
        <v>AbileneICE (IMMIGRATION AND CUSTOMS ENFORCEMENT) (COMMERCIAL)</v>
      </c>
      <c r="F339" s="22" t="s">
        <v>172</v>
      </c>
      <c r="G339" s="22" t="s">
        <v>173</v>
      </c>
      <c r="H339" s="22" t="s">
        <v>154</v>
      </c>
      <c r="I339" s="67">
        <v>766.94</v>
      </c>
    </row>
    <row r="340" spans="2:9" x14ac:dyDescent="0.25">
      <c r="B340" s="117" t="s">
        <v>161</v>
      </c>
      <c r="C340" s="118" t="s">
        <v>410</v>
      </c>
      <c r="D340" s="22" t="s">
        <v>374</v>
      </c>
      <c r="E340" s="22" t="str">
        <f t="shared" si="7"/>
        <v>AlexandriaICE (IMMIGRATION AND CUSTOMS ENFORCEMENT) (COMMERCIAL)</v>
      </c>
      <c r="F340" s="22" t="s">
        <v>172</v>
      </c>
      <c r="G340" s="22" t="s">
        <v>173</v>
      </c>
      <c r="H340" s="22" t="s">
        <v>154</v>
      </c>
      <c r="I340" s="67">
        <v>781.21</v>
      </c>
    </row>
    <row r="341" spans="2:9" x14ac:dyDescent="0.25">
      <c r="B341" s="117" t="s">
        <v>309</v>
      </c>
      <c r="C341" s="118" t="s">
        <v>396</v>
      </c>
      <c r="D341" s="22" t="s">
        <v>374</v>
      </c>
      <c r="E341" s="22" t="str">
        <f t="shared" si="7"/>
        <v>AmarilloICE (IMMIGRATION AND CUSTOMS ENFORCEMENT) (COMMERCIAL)</v>
      </c>
      <c r="F341" s="22" t="s">
        <v>172</v>
      </c>
      <c r="G341" s="22" t="s">
        <v>173</v>
      </c>
      <c r="H341" s="22" t="s">
        <v>154</v>
      </c>
      <c r="I341" s="67">
        <v>747.17</v>
      </c>
    </row>
    <row r="342" spans="2:9" x14ac:dyDescent="0.25">
      <c r="B342" s="117" t="s">
        <v>155</v>
      </c>
      <c r="C342" s="118" t="s">
        <v>411</v>
      </c>
      <c r="D342" s="22" t="s">
        <v>374</v>
      </c>
      <c r="E342" s="22" t="str">
        <f t="shared" si="7"/>
        <v>Baton RougeICE (IMMIGRATION AND CUSTOMS ENFORCEMENT) (COMMERCIAL)</v>
      </c>
      <c r="F342" s="22" t="s">
        <v>172</v>
      </c>
      <c r="G342" s="22" t="s">
        <v>173</v>
      </c>
      <c r="H342" s="22" t="s">
        <v>154</v>
      </c>
      <c r="I342" s="67">
        <v>723.59</v>
      </c>
    </row>
    <row r="343" spans="2:9" x14ac:dyDescent="0.25">
      <c r="B343" s="117" t="s">
        <v>170</v>
      </c>
      <c r="C343" s="118" t="s">
        <v>407</v>
      </c>
      <c r="D343" s="22" t="s">
        <v>374</v>
      </c>
      <c r="E343" s="22" t="str">
        <f t="shared" si="7"/>
        <v>BiloxiICE (IMMIGRATION AND CUSTOMS ENFORCEMENT) (COMMERCIAL)</v>
      </c>
      <c r="F343" s="22" t="s">
        <v>172</v>
      </c>
      <c r="G343" s="22" t="s">
        <v>173</v>
      </c>
      <c r="H343" s="22" t="s">
        <v>154</v>
      </c>
      <c r="I343" s="67">
        <v>692.03</v>
      </c>
    </row>
    <row r="344" spans="2:9" x14ac:dyDescent="0.25">
      <c r="B344" s="117" t="s">
        <v>156</v>
      </c>
      <c r="C344" s="118" t="s">
        <v>400</v>
      </c>
      <c r="D344" s="22" t="s">
        <v>374</v>
      </c>
      <c r="E344" s="22" t="str">
        <f t="shared" si="7"/>
        <v>DeRidderICE (IMMIGRATION AND CUSTOMS ENFORCEMENT) (COMMERCIAL)</v>
      </c>
      <c r="F344" s="22" t="s">
        <v>172</v>
      </c>
      <c r="G344" s="22" t="s">
        <v>173</v>
      </c>
      <c r="H344" s="22" t="s">
        <v>154</v>
      </c>
      <c r="I344" s="67">
        <v>660.81</v>
      </c>
    </row>
    <row r="345" spans="2:9" ht="14.25" customHeight="1" x14ac:dyDescent="0.25">
      <c r="B345" s="117" t="s">
        <v>162</v>
      </c>
      <c r="C345" s="118" t="s">
        <v>62</v>
      </c>
      <c r="D345" s="22" t="s">
        <v>374</v>
      </c>
      <c r="E345" s="22" t="str">
        <f t="shared" si="7"/>
        <v>GNOICE (IMMIGRATION AND CUSTOMS ENFORCEMENT) (COMMERCIAL)</v>
      </c>
      <c r="F345" s="22" t="s">
        <v>172</v>
      </c>
      <c r="G345" s="22" t="s">
        <v>173</v>
      </c>
      <c r="H345" s="22" t="s">
        <v>154</v>
      </c>
      <c r="I345" s="67">
        <v>738.33</v>
      </c>
    </row>
    <row r="346" spans="2:9" x14ac:dyDescent="0.25">
      <c r="B346" s="117" t="s">
        <v>158</v>
      </c>
      <c r="C346" s="118" t="s">
        <v>415</v>
      </c>
      <c r="D346" s="22" t="s">
        <v>374</v>
      </c>
      <c r="E346" s="22" t="str">
        <f t="shared" si="7"/>
        <v>HammondICE (IMMIGRATION AND CUSTOMS ENFORCEMENT) (COMMERCIAL)</v>
      </c>
      <c r="F346" s="22" t="s">
        <v>172</v>
      </c>
      <c r="G346" s="22" t="s">
        <v>173</v>
      </c>
      <c r="H346" s="22" t="s">
        <v>154</v>
      </c>
      <c r="I346" s="67">
        <v>745.03</v>
      </c>
    </row>
    <row r="347" spans="2:9" x14ac:dyDescent="0.25">
      <c r="B347" s="117" t="s">
        <v>169</v>
      </c>
      <c r="C347" s="118" t="s">
        <v>397</v>
      </c>
      <c r="D347" s="22" t="s">
        <v>374</v>
      </c>
      <c r="E347" s="22" t="str">
        <f t="shared" si="7"/>
        <v>KatyICE (IMMIGRATION AND CUSTOMS ENFORCEMENT) (COMMERCIAL)</v>
      </c>
      <c r="F347" s="22" t="s">
        <v>172</v>
      </c>
      <c r="G347" s="22" t="s">
        <v>173</v>
      </c>
      <c r="H347" s="22" t="s">
        <v>154</v>
      </c>
      <c r="I347" s="67">
        <v>865.23</v>
      </c>
    </row>
    <row r="348" spans="2:9" x14ac:dyDescent="0.25">
      <c r="B348" s="117" t="s">
        <v>158</v>
      </c>
      <c r="C348" s="118" t="s">
        <v>412</v>
      </c>
      <c r="D348" s="22" t="s">
        <v>374</v>
      </c>
      <c r="E348" s="22" t="str">
        <f t="shared" si="7"/>
        <v>KentwoodICE (IMMIGRATION AND CUSTOMS ENFORCEMENT) (COMMERCIAL)</v>
      </c>
      <c r="F348" s="22" t="s">
        <v>172</v>
      </c>
      <c r="G348" s="22" t="s">
        <v>173</v>
      </c>
      <c r="H348" s="22" t="s">
        <v>154</v>
      </c>
      <c r="I348" s="67">
        <v>745.03</v>
      </c>
    </row>
    <row r="349" spans="2:9" x14ac:dyDescent="0.25">
      <c r="B349" s="117" t="s">
        <v>149</v>
      </c>
      <c r="C349" s="118" t="s">
        <v>413</v>
      </c>
      <c r="D349" s="22" t="s">
        <v>374</v>
      </c>
      <c r="E349" s="22" t="str">
        <f t="shared" si="7"/>
        <v>LafayetteICE (IMMIGRATION AND CUSTOMS ENFORCEMENT) (COMMERCIAL)</v>
      </c>
      <c r="F349" s="22" t="s">
        <v>172</v>
      </c>
      <c r="G349" s="22" t="s">
        <v>173</v>
      </c>
      <c r="H349" s="22" t="s">
        <v>154</v>
      </c>
      <c r="I349" s="67">
        <v>716.62</v>
      </c>
    </row>
    <row r="350" spans="2:9" x14ac:dyDescent="0.25">
      <c r="B350" s="117" t="s">
        <v>157</v>
      </c>
      <c r="C350" s="118" t="s">
        <v>401</v>
      </c>
      <c r="D350" s="22" t="s">
        <v>374</v>
      </c>
      <c r="E350" s="22" t="str">
        <f t="shared" si="7"/>
        <v>Lake CharlesICE (IMMIGRATION AND CUSTOMS ENFORCEMENT) (COMMERCIAL)</v>
      </c>
      <c r="F350" s="22" t="s">
        <v>172</v>
      </c>
      <c r="G350" s="22" t="s">
        <v>173</v>
      </c>
      <c r="H350" s="22" t="s">
        <v>154</v>
      </c>
      <c r="I350" s="67">
        <v>735.92</v>
      </c>
    </row>
    <row r="351" spans="2:9" x14ac:dyDescent="0.25">
      <c r="B351" s="117" t="s">
        <v>165</v>
      </c>
      <c r="C351" s="118" t="s">
        <v>398</v>
      </c>
      <c r="D351" s="22" t="s">
        <v>374</v>
      </c>
      <c r="E351" s="22" t="str">
        <f t="shared" si="7"/>
        <v>LongviewICE (IMMIGRATION AND CUSTOMS ENFORCEMENT) (COMMERCIAL)</v>
      </c>
      <c r="F351" s="22" t="s">
        <v>172</v>
      </c>
      <c r="G351" s="22" t="s">
        <v>173</v>
      </c>
      <c r="H351" s="22" t="s">
        <v>154</v>
      </c>
      <c r="I351" s="67">
        <v>769.75</v>
      </c>
    </row>
    <row r="352" spans="2:9" x14ac:dyDescent="0.25">
      <c r="B352" s="117" t="s">
        <v>166</v>
      </c>
      <c r="C352" s="118" t="s">
        <v>399</v>
      </c>
      <c r="D352" s="22" t="s">
        <v>374</v>
      </c>
      <c r="E352" s="22" t="str">
        <f t="shared" si="7"/>
        <v>LufkinICE (IMMIGRATION AND CUSTOMS ENFORCEMENT) (COMMERCIAL)</v>
      </c>
      <c r="F352" s="22" t="s">
        <v>172</v>
      </c>
      <c r="G352" s="22" t="s">
        <v>173</v>
      </c>
      <c r="H352" s="22" t="s">
        <v>154</v>
      </c>
      <c r="I352" s="67">
        <v>756.55</v>
      </c>
    </row>
    <row r="353" spans="2:9" x14ac:dyDescent="0.25">
      <c r="B353" s="117" t="s">
        <v>162</v>
      </c>
      <c r="C353" s="118" t="s">
        <v>416</v>
      </c>
      <c r="D353" s="22" t="s">
        <v>374</v>
      </c>
      <c r="E353" s="22" t="str">
        <f t="shared" si="7"/>
        <v>MarreroICE (IMMIGRATION AND CUSTOMS ENFORCEMENT) (COMMERCIAL)</v>
      </c>
      <c r="F353" s="22" t="s">
        <v>172</v>
      </c>
      <c r="G353" s="22" t="s">
        <v>173</v>
      </c>
      <c r="H353" s="22" t="s">
        <v>154</v>
      </c>
      <c r="I353" s="67">
        <v>738.33</v>
      </c>
    </row>
    <row r="354" spans="2:9" x14ac:dyDescent="0.25">
      <c r="B354" s="117" t="s">
        <v>163</v>
      </c>
      <c r="C354" s="118" t="s">
        <v>404</v>
      </c>
      <c r="D354" s="22" t="s">
        <v>374</v>
      </c>
      <c r="E354" s="22" t="str">
        <f t="shared" si="7"/>
        <v>MidlandICE (IMMIGRATION AND CUSTOMS ENFORCEMENT) (COMMERCIAL)</v>
      </c>
      <c r="F354" s="22" t="s">
        <v>172</v>
      </c>
      <c r="G354" s="22" t="s">
        <v>173</v>
      </c>
      <c r="H354" s="22" t="s">
        <v>154</v>
      </c>
      <c r="I354" s="67">
        <v>758.36</v>
      </c>
    </row>
    <row r="355" spans="2:9" x14ac:dyDescent="0.25">
      <c r="B355" s="117" t="s">
        <v>160</v>
      </c>
      <c r="C355" s="118" t="s">
        <v>414</v>
      </c>
      <c r="D355" s="22" t="s">
        <v>374</v>
      </c>
      <c r="E355" s="22" t="str">
        <f t="shared" si="7"/>
        <v>OpelousasICE (IMMIGRATION AND CUSTOMS ENFORCEMENT) (COMMERCIAL)</v>
      </c>
      <c r="F355" s="22" t="s">
        <v>172</v>
      </c>
      <c r="G355" s="22" t="s">
        <v>173</v>
      </c>
      <c r="H355" s="22" t="s">
        <v>154</v>
      </c>
      <c r="I355" s="67">
        <v>660.81</v>
      </c>
    </row>
    <row r="356" spans="2:9" ht="14.25" customHeight="1" x14ac:dyDescent="0.25">
      <c r="B356" s="117" t="s">
        <v>167</v>
      </c>
      <c r="C356" s="118" t="s">
        <v>405</v>
      </c>
      <c r="D356" s="22" t="s">
        <v>374</v>
      </c>
      <c r="E356" s="22" t="str">
        <f t="shared" si="7"/>
        <v>PasadenaICE (IMMIGRATION AND CUSTOMS ENFORCEMENT) (COMMERCIAL)</v>
      </c>
      <c r="F356" s="22" t="s">
        <v>172</v>
      </c>
      <c r="G356" s="22" t="s">
        <v>173</v>
      </c>
      <c r="H356" s="22" t="s">
        <v>154</v>
      </c>
      <c r="I356" s="67">
        <v>865.23</v>
      </c>
    </row>
    <row r="357" spans="2:9" x14ac:dyDescent="0.25">
      <c r="B357" s="117" t="s">
        <v>168</v>
      </c>
      <c r="C357" s="118" t="s">
        <v>406</v>
      </c>
      <c r="D357" s="22" t="s">
        <v>374</v>
      </c>
      <c r="E357" s="22" t="str">
        <f t="shared" si="7"/>
        <v>WacoICE (IMMIGRATION AND CUSTOMS ENFORCEMENT) (COMMERCIAL)</v>
      </c>
      <c r="F357" s="22" t="s">
        <v>172</v>
      </c>
      <c r="G357" s="22" t="s">
        <v>173</v>
      </c>
      <c r="H357" s="22" t="s">
        <v>154</v>
      </c>
      <c r="I357" s="67">
        <v>805.93</v>
      </c>
    </row>
    <row r="358" spans="2:9" x14ac:dyDescent="0.25">
      <c r="B358" s="117" t="s">
        <v>166</v>
      </c>
      <c r="C358" s="119" t="s">
        <v>398</v>
      </c>
      <c r="D358" s="22" t="s">
        <v>206</v>
      </c>
      <c r="E358" s="22" t="str">
        <f t="shared" si="7"/>
        <v>LongviewLETOURNEAU UNIVERSITY</v>
      </c>
      <c r="F358" s="22" t="s">
        <v>172</v>
      </c>
      <c r="G358" s="22" t="s">
        <v>173</v>
      </c>
      <c r="H358" s="22" t="s">
        <v>154</v>
      </c>
      <c r="I358" s="67">
        <v>800</v>
      </c>
    </row>
    <row r="359" spans="2:9" x14ac:dyDescent="0.25">
      <c r="B359" s="117" t="s">
        <v>166</v>
      </c>
      <c r="C359" s="22" t="s">
        <v>51</v>
      </c>
      <c r="D359" s="22" t="s">
        <v>206</v>
      </c>
      <c r="E359" s="22" t="str">
        <f t="shared" si="7"/>
        <v>LUFKINLETOURNEAU UNIVERSITY</v>
      </c>
      <c r="F359" s="22" t="s">
        <v>172</v>
      </c>
      <c r="G359" s="22" t="s">
        <v>173</v>
      </c>
      <c r="H359" s="22" t="s">
        <v>154</v>
      </c>
      <c r="I359" s="67">
        <v>800</v>
      </c>
    </row>
    <row r="360" spans="2:9" x14ac:dyDescent="0.25">
      <c r="B360" s="117" t="s">
        <v>161</v>
      </c>
      <c r="C360" s="22" t="s">
        <v>61</v>
      </c>
      <c r="D360" s="22" t="s">
        <v>207</v>
      </c>
      <c r="E360" s="22" t="str">
        <f t="shared" si="7"/>
        <v>ALEXANDRIALOUISIANA HEALTHCARE CONNECTIONS (MEDICAID)</v>
      </c>
      <c r="F360" s="22" t="s">
        <v>178</v>
      </c>
      <c r="G360" s="22" t="s">
        <v>179</v>
      </c>
      <c r="H360" s="22" t="s">
        <v>154</v>
      </c>
      <c r="I360" s="67">
        <v>737.63</v>
      </c>
    </row>
    <row r="361" spans="2:9" x14ac:dyDescent="0.25">
      <c r="B361" s="117" t="s">
        <v>155</v>
      </c>
      <c r="C361" s="22" t="s">
        <v>53</v>
      </c>
      <c r="D361" s="22" t="s">
        <v>207</v>
      </c>
      <c r="E361" s="22" t="str">
        <f t="shared" si="7"/>
        <v>BATON ROUGELOUISIANA HEALTHCARE CONNECTIONS (MEDICAID)</v>
      </c>
      <c r="F361" s="22" t="s">
        <v>178</v>
      </c>
      <c r="G361" s="22" t="s">
        <v>179</v>
      </c>
      <c r="H361" s="22" t="s">
        <v>154</v>
      </c>
      <c r="I361" s="67">
        <v>737.63</v>
      </c>
    </row>
    <row r="362" spans="2:9" x14ac:dyDescent="0.25">
      <c r="B362" s="117" t="s">
        <v>156</v>
      </c>
      <c r="C362" s="22" t="s">
        <v>55</v>
      </c>
      <c r="D362" s="22" t="s">
        <v>207</v>
      </c>
      <c r="E362" s="22" t="str">
        <f t="shared" si="7"/>
        <v>DERIDDERLOUISIANA HEALTHCARE CONNECTIONS (MEDICAID)</v>
      </c>
      <c r="F362" s="22" t="s">
        <v>178</v>
      </c>
      <c r="G362" s="22" t="s">
        <v>179</v>
      </c>
      <c r="H362" s="22" t="s">
        <v>154</v>
      </c>
      <c r="I362" s="67">
        <v>737.63</v>
      </c>
    </row>
    <row r="363" spans="2:9" x14ac:dyDescent="0.25">
      <c r="B363" s="117" t="s">
        <v>162</v>
      </c>
      <c r="C363" s="22" t="s">
        <v>62</v>
      </c>
      <c r="D363" s="22" t="s">
        <v>207</v>
      </c>
      <c r="E363" s="22" t="str">
        <f t="shared" si="7"/>
        <v>GNOLOUISIANA HEALTHCARE CONNECTIONS (MEDICAID)</v>
      </c>
      <c r="F363" s="22" t="s">
        <v>178</v>
      </c>
      <c r="G363" s="22" t="s">
        <v>179</v>
      </c>
      <c r="H363" s="22" t="s">
        <v>154</v>
      </c>
      <c r="I363" s="67">
        <v>737.63</v>
      </c>
    </row>
    <row r="364" spans="2:9" x14ac:dyDescent="0.25">
      <c r="B364" s="117" t="s">
        <v>158</v>
      </c>
      <c r="C364" s="22" t="s">
        <v>159</v>
      </c>
      <c r="D364" s="22" t="s">
        <v>207</v>
      </c>
      <c r="E364" s="22" t="str">
        <f t="shared" si="7"/>
        <v>KENTWOODLOUISIANA HEALTHCARE CONNECTIONS (MEDICAID)</v>
      </c>
      <c r="F364" s="22" t="s">
        <v>178</v>
      </c>
      <c r="G364" s="22" t="s">
        <v>179</v>
      </c>
      <c r="H364" s="22" t="s">
        <v>154</v>
      </c>
      <c r="I364" s="67">
        <v>737.63</v>
      </c>
    </row>
    <row r="365" spans="2:9" x14ac:dyDescent="0.25">
      <c r="B365" s="117" t="s">
        <v>149</v>
      </c>
      <c r="C365" s="22" t="s">
        <v>150</v>
      </c>
      <c r="D365" s="22" t="s">
        <v>207</v>
      </c>
      <c r="E365" s="22" t="str">
        <f t="shared" si="7"/>
        <v>LAFAYETTELOUISIANA HEALTHCARE CONNECTIONS (MEDICAID)</v>
      </c>
      <c r="F365" s="22" t="s">
        <v>178</v>
      </c>
      <c r="G365" s="22" t="s">
        <v>179</v>
      </c>
      <c r="H365" s="22" t="s">
        <v>154</v>
      </c>
      <c r="I365" s="67">
        <v>737.63</v>
      </c>
    </row>
    <row r="366" spans="2:9" x14ac:dyDescent="0.25">
      <c r="B366" s="117" t="s">
        <v>157</v>
      </c>
      <c r="C366" s="22" t="s">
        <v>57</v>
      </c>
      <c r="D366" s="22" t="s">
        <v>207</v>
      </c>
      <c r="E366" s="22" t="str">
        <f t="shared" si="7"/>
        <v>LAKE CHARLESLOUISIANA HEALTHCARE CONNECTIONS (MEDICAID)</v>
      </c>
      <c r="F366" s="22" t="s">
        <v>178</v>
      </c>
      <c r="G366" s="22" t="s">
        <v>179</v>
      </c>
      <c r="H366" s="22" t="s">
        <v>154</v>
      </c>
      <c r="I366" s="67">
        <v>737.63</v>
      </c>
    </row>
    <row r="367" spans="2:9" x14ac:dyDescent="0.25">
      <c r="B367" s="117" t="s">
        <v>160</v>
      </c>
      <c r="C367" s="22" t="s">
        <v>60</v>
      </c>
      <c r="D367" s="22" t="s">
        <v>207</v>
      </c>
      <c r="E367" s="22" t="str">
        <f t="shared" si="7"/>
        <v>OPELOUSASLOUISIANA HEALTHCARE CONNECTIONS (MEDICAID)</v>
      </c>
      <c r="F367" s="22" t="s">
        <v>178</v>
      </c>
      <c r="G367" s="22" t="s">
        <v>179</v>
      </c>
      <c r="H367" s="22" t="s">
        <v>154</v>
      </c>
      <c r="I367" s="67">
        <v>737.63</v>
      </c>
    </row>
    <row r="368" spans="2:9" x14ac:dyDescent="0.25">
      <c r="B368" s="117" t="s">
        <v>311</v>
      </c>
      <c r="C368" s="22" t="s">
        <v>312</v>
      </c>
      <c r="D368" s="22" t="s">
        <v>207</v>
      </c>
      <c r="E368" s="22" t="str">
        <f t="shared" si="7"/>
        <v>SHREVEPORTLOUISIANA HEALTHCARE CONNECTIONS (MEDICAID)</v>
      </c>
      <c r="F368" s="22" t="s">
        <v>178</v>
      </c>
      <c r="G368" s="22" t="s">
        <v>179</v>
      </c>
      <c r="H368" s="22" t="s">
        <v>154</v>
      </c>
      <c r="I368" s="67">
        <v>737.63</v>
      </c>
    </row>
    <row r="369" spans="2:9" x14ac:dyDescent="0.25">
      <c r="B369" s="117" t="s">
        <v>164</v>
      </c>
      <c r="C369" s="22" t="s">
        <v>49</v>
      </c>
      <c r="D369" s="22" t="s">
        <v>208</v>
      </c>
      <c r="E369" s="22" t="str">
        <f t="shared" si="7"/>
        <v>ABILENEMAGELLAN (COMMERCIAL</v>
      </c>
      <c r="F369" s="22" t="s">
        <v>172</v>
      </c>
      <c r="G369" s="22" t="s">
        <v>173</v>
      </c>
      <c r="H369" s="22" t="s">
        <v>154</v>
      </c>
      <c r="I369" s="67">
        <v>881</v>
      </c>
    </row>
    <row r="370" spans="2:9" x14ac:dyDescent="0.25">
      <c r="B370" s="117" t="s">
        <v>161</v>
      </c>
      <c r="C370" s="22" t="s">
        <v>61</v>
      </c>
      <c r="D370" s="22" t="s">
        <v>208</v>
      </c>
      <c r="E370" s="22" t="str">
        <f t="shared" si="7"/>
        <v>ALEXANDRIAMAGELLAN (COMMERCIAL</v>
      </c>
      <c r="F370" s="22" t="s">
        <v>172</v>
      </c>
      <c r="G370" s="22" t="s">
        <v>173</v>
      </c>
      <c r="H370" s="22" t="s">
        <v>154</v>
      </c>
      <c r="I370" s="67">
        <v>839</v>
      </c>
    </row>
    <row r="371" spans="2:9" x14ac:dyDescent="0.25">
      <c r="B371" s="117" t="s">
        <v>309</v>
      </c>
      <c r="C371" s="118" t="s">
        <v>396</v>
      </c>
      <c r="D371" s="22" t="s">
        <v>208</v>
      </c>
      <c r="E371" s="22" t="str">
        <f t="shared" si="7"/>
        <v>AmarilloMAGELLAN (COMMERCIAL</v>
      </c>
      <c r="F371" s="22" t="s">
        <v>172</v>
      </c>
      <c r="G371" s="22" t="s">
        <v>173</v>
      </c>
      <c r="H371" s="22" t="s">
        <v>154</v>
      </c>
      <c r="I371" s="67">
        <v>881</v>
      </c>
    </row>
    <row r="372" spans="2:9" x14ac:dyDescent="0.25">
      <c r="B372" s="117" t="s">
        <v>155</v>
      </c>
      <c r="C372" s="22" t="s">
        <v>53</v>
      </c>
      <c r="D372" s="22" t="s">
        <v>208</v>
      </c>
      <c r="E372" s="22" t="str">
        <f t="shared" si="7"/>
        <v>BATON ROUGEMAGELLAN (COMMERCIAL</v>
      </c>
      <c r="F372" s="22" t="s">
        <v>172</v>
      </c>
      <c r="G372" s="22" t="s">
        <v>173</v>
      </c>
      <c r="H372" s="22" t="s">
        <v>154</v>
      </c>
      <c r="I372" s="67">
        <v>839</v>
      </c>
    </row>
    <row r="373" spans="2:9" x14ac:dyDescent="0.25">
      <c r="B373" s="117" t="s">
        <v>83</v>
      </c>
      <c r="C373" s="118" t="s">
        <v>344</v>
      </c>
      <c r="D373" s="22" t="s">
        <v>208</v>
      </c>
      <c r="E373" s="22" t="str">
        <f t="shared" si="7"/>
        <v>CORPUSMAGELLAN (COMMERCIAL</v>
      </c>
      <c r="F373" s="22" t="s">
        <v>172</v>
      </c>
      <c r="G373" s="22" t="s">
        <v>173</v>
      </c>
      <c r="H373" s="22" t="s">
        <v>154</v>
      </c>
      <c r="I373" s="67">
        <v>881</v>
      </c>
    </row>
    <row r="374" spans="2:9" x14ac:dyDescent="0.25">
      <c r="B374" s="117" t="s">
        <v>156</v>
      </c>
      <c r="C374" s="22" t="s">
        <v>55</v>
      </c>
      <c r="D374" s="22" t="s">
        <v>208</v>
      </c>
      <c r="E374" s="22" t="str">
        <f t="shared" si="7"/>
        <v>DERIDDERMAGELLAN (COMMERCIAL</v>
      </c>
      <c r="F374" s="22" t="s">
        <v>172</v>
      </c>
      <c r="G374" s="22" t="s">
        <v>173</v>
      </c>
      <c r="H374" s="22" t="s">
        <v>154</v>
      </c>
      <c r="I374" s="67">
        <v>839</v>
      </c>
    </row>
    <row r="375" spans="2:9" x14ac:dyDescent="0.25">
      <c r="B375" s="117" t="s">
        <v>162</v>
      </c>
      <c r="C375" s="22" t="s">
        <v>62</v>
      </c>
      <c r="D375" s="22" t="s">
        <v>208</v>
      </c>
      <c r="E375" s="22" t="str">
        <f t="shared" si="7"/>
        <v>GNOMAGELLAN (COMMERCIAL</v>
      </c>
      <c r="F375" s="22" t="s">
        <v>172</v>
      </c>
      <c r="G375" s="22" t="s">
        <v>173</v>
      </c>
      <c r="H375" s="22" t="s">
        <v>154</v>
      </c>
      <c r="I375" s="67">
        <v>839</v>
      </c>
    </row>
    <row r="376" spans="2:9" x14ac:dyDescent="0.25">
      <c r="B376" s="117" t="s">
        <v>169</v>
      </c>
      <c r="C376" s="22" t="s">
        <v>52</v>
      </c>
      <c r="D376" s="22" t="s">
        <v>208</v>
      </c>
      <c r="E376" s="22" t="str">
        <f t="shared" si="7"/>
        <v>KATYMAGELLAN (COMMERCIAL</v>
      </c>
      <c r="F376" s="22" t="s">
        <v>172</v>
      </c>
      <c r="G376" s="22" t="s">
        <v>173</v>
      </c>
      <c r="H376" s="22" t="s">
        <v>154</v>
      </c>
      <c r="I376" s="67">
        <v>881</v>
      </c>
    </row>
    <row r="377" spans="2:9" x14ac:dyDescent="0.25">
      <c r="B377" s="117" t="s">
        <v>158</v>
      </c>
      <c r="C377" s="22" t="s">
        <v>159</v>
      </c>
      <c r="D377" s="22" t="s">
        <v>208</v>
      </c>
      <c r="E377" s="22" t="str">
        <f t="shared" si="7"/>
        <v>KENTWOODMAGELLAN (COMMERCIAL</v>
      </c>
      <c r="F377" s="22" t="s">
        <v>172</v>
      </c>
      <c r="G377" s="22" t="s">
        <v>173</v>
      </c>
      <c r="H377" s="22" t="s">
        <v>154</v>
      </c>
      <c r="I377" s="67">
        <v>839</v>
      </c>
    </row>
    <row r="378" spans="2:9" x14ac:dyDescent="0.25">
      <c r="B378" s="117" t="s">
        <v>149</v>
      </c>
      <c r="C378" s="22" t="s">
        <v>150</v>
      </c>
      <c r="D378" s="22" t="s">
        <v>208</v>
      </c>
      <c r="E378" s="22" t="str">
        <f t="shared" si="7"/>
        <v>LAFAYETTEMAGELLAN (COMMERCIAL</v>
      </c>
      <c r="F378" s="22" t="s">
        <v>172</v>
      </c>
      <c r="G378" s="22" t="s">
        <v>173</v>
      </c>
      <c r="H378" s="22" t="s">
        <v>154</v>
      </c>
      <c r="I378" s="67">
        <v>839</v>
      </c>
    </row>
    <row r="379" spans="2:9" x14ac:dyDescent="0.25">
      <c r="B379" s="117" t="s">
        <v>157</v>
      </c>
      <c r="C379" s="22" t="s">
        <v>57</v>
      </c>
      <c r="D379" s="22" t="s">
        <v>208</v>
      </c>
      <c r="E379" s="22" t="str">
        <f t="shared" si="7"/>
        <v>LAKE CHARLESMAGELLAN (COMMERCIAL</v>
      </c>
      <c r="F379" s="22" t="s">
        <v>172</v>
      </c>
      <c r="G379" s="22" t="s">
        <v>173</v>
      </c>
      <c r="H379" s="22" t="s">
        <v>154</v>
      </c>
      <c r="I379" s="67">
        <v>839</v>
      </c>
    </row>
    <row r="380" spans="2:9" x14ac:dyDescent="0.25">
      <c r="B380" s="117" t="s">
        <v>165</v>
      </c>
      <c r="C380" s="22" t="s">
        <v>50</v>
      </c>
      <c r="D380" s="22" t="s">
        <v>208</v>
      </c>
      <c r="E380" s="22" t="str">
        <f t="shared" si="7"/>
        <v>LONGVIEWMAGELLAN (COMMERCIAL</v>
      </c>
      <c r="F380" s="22" t="s">
        <v>172</v>
      </c>
      <c r="G380" s="22" t="s">
        <v>173</v>
      </c>
      <c r="H380" s="22" t="s">
        <v>154</v>
      </c>
      <c r="I380" s="67">
        <v>881</v>
      </c>
    </row>
    <row r="381" spans="2:9" x14ac:dyDescent="0.25">
      <c r="B381" s="117" t="s">
        <v>166</v>
      </c>
      <c r="C381" s="22" t="s">
        <v>51</v>
      </c>
      <c r="D381" s="22" t="s">
        <v>208</v>
      </c>
      <c r="E381" s="22" t="str">
        <f t="shared" si="7"/>
        <v>LUFKINMAGELLAN (COMMERCIAL</v>
      </c>
      <c r="F381" s="22" t="s">
        <v>172</v>
      </c>
      <c r="G381" s="22" t="s">
        <v>173</v>
      </c>
      <c r="H381" s="22" t="s">
        <v>154</v>
      </c>
      <c r="I381" s="67">
        <v>881</v>
      </c>
    </row>
    <row r="382" spans="2:9" x14ac:dyDescent="0.25">
      <c r="B382" s="117" t="s">
        <v>163</v>
      </c>
      <c r="C382" s="22" t="s">
        <v>48</v>
      </c>
      <c r="D382" s="22" t="s">
        <v>208</v>
      </c>
      <c r="E382" s="22" t="str">
        <f t="shared" si="7"/>
        <v>MIDLANDMAGELLAN (COMMERCIAL</v>
      </c>
      <c r="F382" s="22" t="s">
        <v>172</v>
      </c>
      <c r="G382" s="22" t="s">
        <v>173</v>
      </c>
      <c r="H382" s="22" t="s">
        <v>154</v>
      </c>
      <c r="I382" s="67">
        <v>881</v>
      </c>
    </row>
    <row r="383" spans="2:9" x14ac:dyDescent="0.25">
      <c r="B383" s="117" t="s">
        <v>160</v>
      </c>
      <c r="C383" s="22" t="s">
        <v>60</v>
      </c>
      <c r="D383" s="22" t="s">
        <v>208</v>
      </c>
      <c r="E383" s="22" t="str">
        <f t="shared" si="7"/>
        <v>OPELOUSASMAGELLAN (COMMERCIAL</v>
      </c>
      <c r="F383" s="22" t="s">
        <v>172</v>
      </c>
      <c r="G383" s="22" t="s">
        <v>173</v>
      </c>
      <c r="H383" s="22" t="s">
        <v>154</v>
      </c>
      <c r="I383" s="67">
        <v>839</v>
      </c>
    </row>
    <row r="384" spans="2:9" x14ac:dyDescent="0.25">
      <c r="B384" s="117" t="s">
        <v>167</v>
      </c>
      <c r="C384" s="22" t="s">
        <v>56</v>
      </c>
      <c r="D384" s="22" t="s">
        <v>208</v>
      </c>
      <c r="E384" s="22" t="str">
        <f t="shared" si="7"/>
        <v>PASADENAMAGELLAN (COMMERCIAL</v>
      </c>
      <c r="F384" s="22" t="s">
        <v>172</v>
      </c>
      <c r="G384" s="22" t="s">
        <v>173</v>
      </c>
      <c r="H384" s="22" t="s">
        <v>154</v>
      </c>
      <c r="I384" s="67">
        <v>881</v>
      </c>
    </row>
    <row r="385" spans="2:9" x14ac:dyDescent="0.25">
      <c r="B385" s="117" t="s">
        <v>168</v>
      </c>
      <c r="C385" s="22" t="s">
        <v>58</v>
      </c>
      <c r="D385" s="22" t="s">
        <v>208</v>
      </c>
      <c r="E385" s="22" t="str">
        <f t="shared" si="7"/>
        <v>WACOMAGELLAN (COMMERCIAL</v>
      </c>
      <c r="F385" s="22" t="s">
        <v>172</v>
      </c>
      <c r="G385" s="22" t="s">
        <v>173</v>
      </c>
      <c r="H385" s="22" t="s">
        <v>154</v>
      </c>
      <c r="I385" s="67">
        <v>881</v>
      </c>
    </row>
    <row r="386" spans="2:9" x14ac:dyDescent="0.25">
      <c r="B386" s="117" t="s">
        <v>170</v>
      </c>
      <c r="C386" s="22" t="s">
        <v>54</v>
      </c>
      <c r="D386" s="22" t="s">
        <v>225</v>
      </c>
      <c r="E386" s="22" t="str">
        <f t="shared" si="7"/>
        <v>BILOXIMAGNOLIA HEALTH (COMMERCIAL)</v>
      </c>
      <c r="F386" s="22" t="s">
        <v>172</v>
      </c>
      <c r="G386" s="22" t="s">
        <v>153</v>
      </c>
      <c r="H386" s="22" t="s">
        <v>154</v>
      </c>
      <c r="I386" s="67">
        <v>785</v>
      </c>
    </row>
    <row r="387" spans="2:9" x14ac:dyDescent="0.25">
      <c r="B387" s="117" t="s">
        <v>158</v>
      </c>
      <c r="C387" s="118" t="s">
        <v>412</v>
      </c>
      <c r="D387" s="22" t="s">
        <v>225</v>
      </c>
      <c r="E387" s="22" t="str">
        <f t="shared" si="7"/>
        <v>KentwoodMAGNOLIA HEALTH (COMMERCIAL)</v>
      </c>
      <c r="F387" s="22" t="s">
        <v>172</v>
      </c>
      <c r="G387" s="22" t="s">
        <v>153</v>
      </c>
      <c r="H387" s="22" t="s">
        <v>154</v>
      </c>
      <c r="I387" s="67">
        <v>785</v>
      </c>
    </row>
    <row r="388" spans="2:9" x14ac:dyDescent="0.25">
      <c r="B388" s="117" t="s">
        <v>170</v>
      </c>
      <c r="C388" s="22" t="s">
        <v>54</v>
      </c>
      <c r="D388" s="22" t="s">
        <v>222</v>
      </c>
      <c r="E388" s="22" t="str">
        <f t="shared" si="7"/>
        <v>BILOXIMAGNOLIA HEALTH (MEDICAID)</v>
      </c>
      <c r="F388" s="22" t="s">
        <v>178</v>
      </c>
      <c r="G388" s="22" t="s">
        <v>223</v>
      </c>
      <c r="H388" s="22" t="s">
        <v>154</v>
      </c>
      <c r="I388" s="67">
        <v>660</v>
      </c>
    </row>
    <row r="389" spans="2:9" x14ac:dyDescent="0.25">
      <c r="B389" s="117" t="s">
        <v>158</v>
      </c>
      <c r="C389" s="118" t="s">
        <v>412</v>
      </c>
      <c r="D389" s="22" t="s">
        <v>222</v>
      </c>
      <c r="E389" s="22" t="str">
        <f t="shared" si="7"/>
        <v>KentwoodMAGNOLIA HEALTH (MEDICAID)</v>
      </c>
      <c r="F389" s="22" t="s">
        <v>178</v>
      </c>
      <c r="G389" s="22" t="s">
        <v>223</v>
      </c>
      <c r="H389" s="22" t="s">
        <v>154</v>
      </c>
      <c r="I389" s="67">
        <v>660</v>
      </c>
    </row>
    <row r="390" spans="2:9" x14ac:dyDescent="0.25">
      <c r="B390" s="117" t="s">
        <v>170</v>
      </c>
      <c r="C390" s="22" t="s">
        <v>54</v>
      </c>
      <c r="D390" s="22" t="s">
        <v>224</v>
      </c>
      <c r="E390" s="22" t="str">
        <f t="shared" si="7"/>
        <v>BILOXIMAGNOLIA HEALTH (MEDICARE ADVANTAGE)</v>
      </c>
      <c r="F390" s="22" t="s">
        <v>176</v>
      </c>
      <c r="G390" s="22" t="s">
        <v>153</v>
      </c>
      <c r="H390" s="22" t="s">
        <v>154</v>
      </c>
      <c r="I390" s="67">
        <v>692.03</v>
      </c>
    </row>
    <row r="391" spans="2:9" x14ac:dyDescent="0.25">
      <c r="B391" s="117" t="s">
        <v>158</v>
      </c>
      <c r="C391" s="118" t="s">
        <v>412</v>
      </c>
      <c r="D391" s="22" t="s">
        <v>224</v>
      </c>
      <c r="E391" s="22" t="str">
        <f t="shared" si="7"/>
        <v>KentwoodMAGNOLIA HEALTH (MEDICARE ADVANTAGE)</v>
      </c>
      <c r="F391" s="22" t="s">
        <v>176</v>
      </c>
      <c r="G391" s="22" t="s">
        <v>153</v>
      </c>
      <c r="H391" s="22" t="s">
        <v>154</v>
      </c>
      <c r="I391" s="67">
        <v>745.03</v>
      </c>
    </row>
    <row r="392" spans="2:9" x14ac:dyDescent="0.25">
      <c r="B392" s="117" t="s">
        <v>164</v>
      </c>
      <c r="C392" s="22" t="s">
        <v>49</v>
      </c>
      <c r="D392" s="22" t="s">
        <v>151</v>
      </c>
      <c r="E392" s="22" t="str">
        <f t="shared" si="7"/>
        <v>ABILENEMEDICARE PART A</v>
      </c>
      <c r="F392" s="22" t="s">
        <v>152</v>
      </c>
      <c r="G392" s="22" t="s">
        <v>153</v>
      </c>
      <c r="H392" s="22" t="s">
        <v>154</v>
      </c>
      <c r="I392" s="67">
        <v>766.94</v>
      </c>
    </row>
    <row r="393" spans="2:9" x14ac:dyDescent="0.25">
      <c r="B393" s="117" t="s">
        <v>161</v>
      </c>
      <c r="C393" s="22" t="s">
        <v>61</v>
      </c>
      <c r="D393" s="22" t="s">
        <v>151</v>
      </c>
      <c r="E393" s="22" t="str">
        <f t="shared" si="7"/>
        <v>ALEXANDRIAMEDICARE PART A</v>
      </c>
      <c r="F393" s="22" t="s">
        <v>152</v>
      </c>
      <c r="G393" s="22" t="s">
        <v>153</v>
      </c>
      <c r="H393" s="22" t="s">
        <v>154</v>
      </c>
      <c r="I393" s="67">
        <v>781.21</v>
      </c>
    </row>
    <row r="394" spans="2:9" x14ac:dyDescent="0.25">
      <c r="B394" s="117" t="s">
        <v>309</v>
      </c>
      <c r="C394" s="22" t="s">
        <v>261</v>
      </c>
      <c r="D394" s="22" t="s">
        <v>151</v>
      </c>
      <c r="E394" s="22" t="str">
        <f t="shared" si="7"/>
        <v>AMARILLOMEDICARE PART A</v>
      </c>
      <c r="F394" s="22" t="s">
        <v>152</v>
      </c>
      <c r="G394" s="22" t="s">
        <v>153</v>
      </c>
      <c r="H394" s="22" t="s">
        <v>154</v>
      </c>
      <c r="I394" s="67">
        <v>747.17</v>
      </c>
    </row>
    <row r="395" spans="2:9" x14ac:dyDescent="0.25">
      <c r="B395" s="117" t="s">
        <v>155</v>
      </c>
      <c r="C395" s="22" t="s">
        <v>53</v>
      </c>
      <c r="D395" s="22" t="s">
        <v>151</v>
      </c>
      <c r="E395" s="22" t="str">
        <f t="shared" si="7"/>
        <v>BATON ROUGEMEDICARE PART A</v>
      </c>
      <c r="F395" s="22" t="s">
        <v>152</v>
      </c>
      <c r="G395" s="22" t="s">
        <v>153</v>
      </c>
      <c r="H395" s="22" t="s">
        <v>154</v>
      </c>
      <c r="I395" s="67">
        <v>723.59</v>
      </c>
    </row>
    <row r="396" spans="2:9" ht="14.25" customHeight="1" x14ac:dyDescent="0.25">
      <c r="B396" s="117" t="s">
        <v>170</v>
      </c>
      <c r="C396" s="22" t="s">
        <v>54</v>
      </c>
      <c r="D396" s="22" t="s">
        <v>151</v>
      </c>
      <c r="E396" s="22" t="str">
        <f t="shared" si="7"/>
        <v>BILOXIMEDICARE PART A</v>
      </c>
      <c r="F396" s="22" t="s">
        <v>152</v>
      </c>
      <c r="G396" s="22" t="s">
        <v>153</v>
      </c>
      <c r="H396" s="22" t="s">
        <v>154</v>
      </c>
      <c r="I396" s="67">
        <v>692.03</v>
      </c>
    </row>
    <row r="397" spans="2:9" x14ac:dyDescent="0.25">
      <c r="B397" s="117" t="s">
        <v>83</v>
      </c>
      <c r="C397" s="118" t="s">
        <v>344</v>
      </c>
      <c r="D397" s="22" t="s">
        <v>151</v>
      </c>
      <c r="E397" s="22" t="str">
        <f t="shared" si="7"/>
        <v>CORPUSMEDICARE PART A</v>
      </c>
      <c r="F397" s="22" t="s">
        <v>152</v>
      </c>
      <c r="G397" s="22" t="s">
        <v>153</v>
      </c>
      <c r="H397" s="22" t="s">
        <v>154</v>
      </c>
      <c r="I397" s="67">
        <v>837.62</v>
      </c>
    </row>
    <row r="398" spans="2:9" x14ac:dyDescent="0.25">
      <c r="B398" s="117" t="s">
        <v>156</v>
      </c>
      <c r="C398" s="22" t="s">
        <v>55</v>
      </c>
      <c r="D398" s="22" t="s">
        <v>151</v>
      </c>
      <c r="E398" s="22" t="str">
        <f t="shared" si="7"/>
        <v>DERIDDERMEDICARE PART A</v>
      </c>
      <c r="F398" s="22" t="s">
        <v>152</v>
      </c>
      <c r="G398" s="22" t="s">
        <v>153</v>
      </c>
      <c r="H398" s="22" t="s">
        <v>154</v>
      </c>
      <c r="I398" s="67">
        <v>660.81</v>
      </c>
    </row>
    <row r="399" spans="2:9" x14ac:dyDescent="0.25">
      <c r="B399" s="117" t="s">
        <v>162</v>
      </c>
      <c r="C399" s="22" t="s">
        <v>62</v>
      </c>
      <c r="D399" s="22" t="s">
        <v>151</v>
      </c>
      <c r="E399" s="22" t="str">
        <f t="shared" ref="E399:E462" si="8">CONCATENATE(C399,D399)</f>
        <v>GNOMEDICARE PART A</v>
      </c>
      <c r="F399" s="22" t="s">
        <v>152</v>
      </c>
      <c r="G399" s="22" t="s">
        <v>153</v>
      </c>
      <c r="H399" s="22" t="s">
        <v>154</v>
      </c>
      <c r="I399" s="67">
        <v>738.33</v>
      </c>
    </row>
    <row r="400" spans="2:9" x14ac:dyDescent="0.25">
      <c r="B400" s="117" t="s">
        <v>169</v>
      </c>
      <c r="C400" s="22" t="s">
        <v>52</v>
      </c>
      <c r="D400" s="22" t="s">
        <v>151</v>
      </c>
      <c r="E400" s="22" t="str">
        <f t="shared" si="8"/>
        <v>KATYMEDICARE PART A</v>
      </c>
      <c r="F400" s="22" t="s">
        <v>152</v>
      </c>
      <c r="G400" s="22" t="s">
        <v>153</v>
      </c>
      <c r="H400" s="22" t="s">
        <v>154</v>
      </c>
      <c r="I400" s="67">
        <v>865.23</v>
      </c>
    </row>
    <row r="401" spans="2:9" x14ac:dyDescent="0.25">
      <c r="B401" s="117" t="s">
        <v>158</v>
      </c>
      <c r="C401" s="22" t="s">
        <v>159</v>
      </c>
      <c r="D401" s="22" t="s">
        <v>151</v>
      </c>
      <c r="E401" s="22" t="str">
        <f t="shared" si="8"/>
        <v>KENTWOODMEDICARE PART A</v>
      </c>
      <c r="F401" s="22" t="s">
        <v>152</v>
      </c>
      <c r="G401" s="22" t="s">
        <v>153</v>
      </c>
      <c r="H401" s="22" t="s">
        <v>154</v>
      </c>
      <c r="I401" s="67">
        <v>745.03</v>
      </c>
    </row>
    <row r="402" spans="2:9" x14ac:dyDescent="0.25">
      <c r="B402" s="117" t="s">
        <v>149</v>
      </c>
      <c r="C402" s="22" t="s">
        <v>150</v>
      </c>
      <c r="D402" s="22" t="s">
        <v>151</v>
      </c>
      <c r="E402" s="22" t="str">
        <f t="shared" si="8"/>
        <v>LAFAYETTEMEDICARE PART A</v>
      </c>
      <c r="F402" s="22" t="s">
        <v>152</v>
      </c>
      <c r="G402" s="22" t="s">
        <v>153</v>
      </c>
      <c r="H402" s="22" t="s">
        <v>154</v>
      </c>
      <c r="I402" s="67">
        <v>716.62</v>
      </c>
    </row>
    <row r="403" spans="2:9" x14ac:dyDescent="0.25">
      <c r="B403" s="117" t="s">
        <v>157</v>
      </c>
      <c r="C403" s="22" t="s">
        <v>57</v>
      </c>
      <c r="D403" s="22" t="s">
        <v>151</v>
      </c>
      <c r="E403" s="22" t="str">
        <f t="shared" si="8"/>
        <v>LAKE CHARLESMEDICARE PART A</v>
      </c>
      <c r="F403" s="22" t="s">
        <v>152</v>
      </c>
      <c r="G403" s="22" t="s">
        <v>153</v>
      </c>
      <c r="H403" s="22" t="s">
        <v>154</v>
      </c>
      <c r="I403" s="67">
        <v>735.92</v>
      </c>
    </row>
    <row r="404" spans="2:9" x14ac:dyDescent="0.25">
      <c r="B404" s="117" t="s">
        <v>165</v>
      </c>
      <c r="C404" s="22" t="s">
        <v>50</v>
      </c>
      <c r="D404" s="22" t="s">
        <v>151</v>
      </c>
      <c r="E404" s="22" t="str">
        <f t="shared" si="8"/>
        <v>LONGVIEWMEDICARE PART A</v>
      </c>
      <c r="F404" s="22" t="s">
        <v>152</v>
      </c>
      <c r="G404" s="22" t="s">
        <v>153</v>
      </c>
      <c r="H404" s="22" t="s">
        <v>154</v>
      </c>
      <c r="I404" s="67">
        <v>769.75</v>
      </c>
    </row>
    <row r="405" spans="2:9" x14ac:dyDescent="0.25">
      <c r="B405" s="117" t="s">
        <v>339</v>
      </c>
      <c r="C405" s="22" t="s">
        <v>408</v>
      </c>
      <c r="D405" s="22" t="s">
        <v>151</v>
      </c>
      <c r="E405" s="22" t="str">
        <f t="shared" si="8"/>
        <v>LubbockMEDICARE PART A</v>
      </c>
      <c r="F405" s="22" t="s">
        <v>152</v>
      </c>
      <c r="G405" s="22" t="s">
        <v>153</v>
      </c>
      <c r="H405" s="22" t="s">
        <v>154</v>
      </c>
      <c r="I405" s="67">
        <v>759.64</v>
      </c>
    </row>
    <row r="406" spans="2:9" x14ac:dyDescent="0.25">
      <c r="B406" s="117" t="s">
        <v>166</v>
      </c>
      <c r="C406" s="22" t="s">
        <v>51</v>
      </c>
      <c r="D406" s="22" t="s">
        <v>151</v>
      </c>
      <c r="E406" s="22" t="str">
        <f t="shared" si="8"/>
        <v>LUFKINMEDICARE PART A</v>
      </c>
      <c r="F406" s="22" t="s">
        <v>152</v>
      </c>
      <c r="G406" s="22" t="s">
        <v>153</v>
      </c>
      <c r="H406" s="22" t="s">
        <v>154</v>
      </c>
      <c r="I406" s="67">
        <v>756.55</v>
      </c>
    </row>
    <row r="407" spans="2:9" x14ac:dyDescent="0.25">
      <c r="B407" s="117" t="s">
        <v>163</v>
      </c>
      <c r="C407" s="22" t="s">
        <v>48</v>
      </c>
      <c r="D407" s="22" t="s">
        <v>151</v>
      </c>
      <c r="E407" s="22" t="str">
        <f t="shared" si="8"/>
        <v>MIDLANDMEDICARE PART A</v>
      </c>
      <c r="F407" s="22" t="s">
        <v>152</v>
      </c>
      <c r="G407" s="22" t="s">
        <v>153</v>
      </c>
      <c r="H407" s="22" t="s">
        <v>154</v>
      </c>
      <c r="I407" s="67">
        <v>758.36</v>
      </c>
    </row>
    <row r="408" spans="2:9" x14ac:dyDescent="0.25">
      <c r="B408" s="117" t="s">
        <v>160</v>
      </c>
      <c r="C408" s="22" t="s">
        <v>60</v>
      </c>
      <c r="D408" s="22" t="s">
        <v>151</v>
      </c>
      <c r="E408" s="22" t="str">
        <f t="shared" si="8"/>
        <v>OPELOUSASMEDICARE PART A</v>
      </c>
      <c r="F408" s="22" t="s">
        <v>152</v>
      </c>
      <c r="G408" s="22" t="s">
        <v>153</v>
      </c>
      <c r="H408" s="22" t="s">
        <v>154</v>
      </c>
      <c r="I408" s="67">
        <v>660.81</v>
      </c>
    </row>
    <row r="409" spans="2:9" x14ac:dyDescent="0.25">
      <c r="B409" s="117" t="s">
        <v>167</v>
      </c>
      <c r="C409" s="22" t="s">
        <v>56</v>
      </c>
      <c r="D409" s="22" t="s">
        <v>151</v>
      </c>
      <c r="E409" s="22" t="str">
        <f t="shared" si="8"/>
        <v>PASADENAMEDICARE PART A</v>
      </c>
      <c r="F409" s="22" t="s">
        <v>152</v>
      </c>
      <c r="G409" s="22" t="s">
        <v>153</v>
      </c>
      <c r="H409" s="22" t="s">
        <v>154</v>
      </c>
      <c r="I409" s="67">
        <v>865.23</v>
      </c>
    </row>
    <row r="410" spans="2:9" x14ac:dyDescent="0.25">
      <c r="B410" s="117" t="s">
        <v>311</v>
      </c>
      <c r="C410" s="22" t="s">
        <v>312</v>
      </c>
      <c r="D410" s="22" t="s">
        <v>151</v>
      </c>
      <c r="E410" s="22" t="str">
        <f t="shared" si="8"/>
        <v>SHREVEPORTMEDICARE PART A</v>
      </c>
      <c r="F410" s="22" t="s">
        <v>152</v>
      </c>
      <c r="G410" s="22" t="s">
        <v>153</v>
      </c>
      <c r="H410" s="22" t="s">
        <v>154</v>
      </c>
      <c r="I410" s="67">
        <v>765.26</v>
      </c>
    </row>
    <row r="411" spans="2:9" x14ac:dyDescent="0.25">
      <c r="B411" s="117" t="s">
        <v>340</v>
      </c>
      <c r="C411" s="22" t="s">
        <v>409</v>
      </c>
      <c r="D411" s="22" t="s">
        <v>151</v>
      </c>
      <c r="E411" s="22" t="str">
        <f t="shared" si="8"/>
        <v>TupeloMEDICARE PART A</v>
      </c>
      <c r="F411" s="22" t="s">
        <v>152</v>
      </c>
      <c r="G411" s="22" t="s">
        <v>153</v>
      </c>
      <c r="H411" s="22" t="s">
        <v>154</v>
      </c>
      <c r="I411" s="67">
        <v>678.63</v>
      </c>
    </row>
    <row r="412" spans="2:9" x14ac:dyDescent="0.25">
      <c r="B412" s="117" t="s">
        <v>168</v>
      </c>
      <c r="C412" s="22" t="s">
        <v>58</v>
      </c>
      <c r="D412" s="22" t="s">
        <v>151</v>
      </c>
      <c r="E412" s="22" t="str">
        <f t="shared" si="8"/>
        <v>WACOMEDICARE PART A</v>
      </c>
      <c r="F412" s="22" t="s">
        <v>152</v>
      </c>
      <c r="G412" s="22" t="s">
        <v>153</v>
      </c>
      <c r="H412" s="22" t="s">
        <v>154</v>
      </c>
      <c r="I412" s="67">
        <v>805.93</v>
      </c>
    </row>
    <row r="413" spans="2:9" x14ac:dyDescent="0.25">
      <c r="B413" s="117" t="s">
        <v>164</v>
      </c>
      <c r="C413" s="22" t="s">
        <v>49</v>
      </c>
      <c r="D413" s="22" t="s">
        <v>209</v>
      </c>
      <c r="E413" s="22" t="str">
        <f t="shared" si="8"/>
        <v>ABILENEMH NET (COMMERCIAL)</v>
      </c>
      <c r="F413" s="22" t="s">
        <v>172</v>
      </c>
      <c r="G413" s="22" t="s">
        <v>173</v>
      </c>
      <c r="H413" s="22" t="s">
        <v>154</v>
      </c>
      <c r="I413" s="67">
        <v>925</v>
      </c>
    </row>
    <row r="414" spans="2:9" x14ac:dyDescent="0.25">
      <c r="B414" s="117" t="s">
        <v>161</v>
      </c>
      <c r="C414" s="22" t="s">
        <v>61</v>
      </c>
      <c r="D414" s="22" t="s">
        <v>209</v>
      </c>
      <c r="E414" s="22" t="str">
        <f t="shared" si="8"/>
        <v>ALEXANDRIAMH NET (COMMERCIAL)</v>
      </c>
      <c r="F414" s="22" t="s">
        <v>172</v>
      </c>
      <c r="G414" s="22" t="s">
        <v>173</v>
      </c>
      <c r="H414" s="22" t="s">
        <v>154</v>
      </c>
      <c r="I414" s="67">
        <v>925</v>
      </c>
    </row>
    <row r="415" spans="2:9" x14ac:dyDescent="0.25">
      <c r="B415" s="117" t="s">
        <v>155</v>
      </c>
      <c r="C415" s="22" t="s">
        <v>53</v>
      </c>
      <c r="D415" s="22" t="s">
        <v>209</v>
      </c>
      <c r="E415" s="22" t="str">
        <f t="shared" si="8"/>
        <v>BATON ROUGEMH NET (COMMERCIAL)</v>
      </c>
      <c r="F415" s="22" t="s">
        <v>172</v>
      </c>
      <c r="G415" s="22" t="s">
        <v>173</v>
      </c>
      <c r="H415" s="22" t="s">
        <v>154</v>
      </c>
      <c r="I415" s="67">
        <v>925</v>
      </c>
    </row>
    <row r="416" spans="2:9" x14ac:dyDescent="0.25">
      <c r="B416" s="117" t="s">
        <v>156</v>
      </c>
      <c r="C416" s="22" t="s">
        <v>55</v>
      </c>
      <c r="D416" s="22" t="s">
        <v>209</v>
      </c>
      <c r="E416" s="22" t="str">
        <f t="shared" si="8"/>
        <v>DERIDDERMH NET (COMMERCIAL)</v>
      </c>
      <c r="F416" s="22" t="s">
        <v>172</v>
      </c>
      <c r="G416" s="22" t="s">
        <v>173</v>
      </c>
      <c r="H416" s="22" t="s">
        <v>154</v>
      </c>
      <c r="I416" s="67">
        <v>925</v>
      </c>
    </row>
    <row r="417" spans="2:9" x14ac:dyDescent="0.25">
      <c r="B417" s="117" t="s">
        <v>162</v>
      </c>
      <c r="C417" s="22" t="s">
        <v>62</v>
      </c>
      <c r="D417" s="22" t="s">
        <v>209</v>
      </c>
      <c r="E417" s="22" t="str">
        <f t="shared" si="8"/>
        <v>GNOMH NET (COMMERCIAL)</v>
      </c>
      <c r="F417" s="22" t="s">
        <v>172</v>
      </c>
      <c r="G417" s="22" t="s">
        <v>173</v>
      </c>
      <c r="H417" s="22" t="s">
        <v>154</v>
      </c>
      <c r="I417" s="67">
        <v>925</v>
      </c>
    </row>
    <row r="418" spans="2:9" x14ac:dyDescent="0.25">
      <c r="B418" s="117" t="s">
        <v>169</v>
      </c>
      <c r="C418" s="22" t="s">
        <v>52</v>
      </c>
      <c r="D418" s="22" t="s">
        <v>209</v>
      </c>
      <c r="E418" s="22" t="str">
        <f t="shared" si="8"/>
        <v>KATYMH NET (COMMERCIAL)</v>
      </c>
      <c r="F418" s="22" t="s">
        <v>172</v>
      </c>
      <c r="G418" s="22" t="s">
        <v>173</v>
      </c>
      <c r="H418" s="22" t="s">
        <v>154</v>
      </c>
      <c r="I418" s="67">
        <v>925</v>
      </c>
    </row>
    <row r="419" spans="2:9" x14ac:dyDescent="0.25">
      <c r="B419" s="117" t="s">
        <v>158</v>
      </c>
      <c r="C419" s="22" t="s">
        <v>159</v>
      </c>
      <c r="D419" s="22" t="s">
        <v>209</v>
      </c>
      <c r="E419" s="22" t="str">
        <f t="shared" si="8"/>
        <v>KENTWOODMH NET (COMMERCIAL)</v>
      </c>
      <c r="F419" s="22" t="s">
        <v>172</v>
      </c>
      <c r="G419" s="22" t="s">
        <v>173</v>
      </c>
      <c r="H419" s="22" t="s">
        <v>154</v>
      </c>
      <c r="I419" s="67">
        <v>925</v>
      </c>
    </row>
    <row r="420" spans="2:9" x14ac:dyDescent="0.25">
      <c r="B420" s="117" t="s">
        <v>149</v>
      </c>
      <c r="C420" s="22" t="s">
        <v>150</v>
      </c>
      <c r="D420" s="22" t="s">
        <v>209</v>
      </c>
      <c r="E420" s="22" t="str">
        <f t="shared" si="8"/>
        <v>LAFAYETTEMH NET (COMMERCIAL)</v>
      </c>
      <c r="F420" s="22" t="s">
        <v>172</v>
      </c>
      <c r="G420" s="22" t="s">
        <v>173</v>
      </c>
      <c r="H420" s="22" t="s">
        <v>154</v>
      </c>
      <c r="I420" s="67">
        <v>925</v>
      </c>
    </row>
    <row r="421" spans="2:9" x14ac:dyDescent="0.25">
      <c r="B421" s="117" t="s">
        <v>157</v>
      </c>
      <c r="C421" s="22" t="s">
        <v>57</v>
      </c>
      <c r="D421" s="22" t="s">
        <v>209</v>
      </c>
      <c r="E421" s="22" t="str">
        <f t="shared" si="8"/>
        <v>LAKE CHARLESMH NET (COMMERCIAL)</v>
      </c>
      <c r="F421" s="22" t="s">
        <v>172</v>
      </c>
      <c r="G421" s="22" t="s">
        <v>173</v>
      </c>
      <c r="H421" s="22" t="s">
        <v>154</v>
      </c>
      <c r="I421" s="67">
        <v>925</v>
      </c>
    </row>
    <row r="422" spans="2:9" x14ac:dyDescent="0.25">
      <c r="B422" s="117" t="s">
        <v>165</v>
      </c>
      <c r="C422" s="22" t="s">
        <v>50</v>
      </c>
      <c r="D422" s="22" t="s">
        <v>209</v>
      </c>
      <c r="E422" s="22" t="str">
        <f t="shared" si="8"/>
        <v>LONGVIEWMH NET (COMMERCIAL)</v>
      </c>
      <c r="F422" s="22" t="s">
        <v>172</v>
      </c>
      <c r="G422" s="22" t="s">
        <v>173</v>
      </c>
      <c r="H422" s="22" t="s">
        <v>154</v>
      </c>
      <c r="I422" s="67">
        <v>925</v>
      </c>
    </row>
    <row r="423" spans="2:9" x14ac:dyDescent="0.25">
      <c r="B423" s="117" t="s">
        <v>166</v>
      </c>
      <c r="C423" s="22" t="s">
        <v>51</v>
      </c>
      <c r="D423" s="22" t="s">
        <v>209</v>
      </c>
      <c r="E423" s="22" t="str">
        <f t="shared" si="8"/>
        <v>LUFKINMH NET (COMMERCIAL)</v>
      </c>
      <c r="F423" s="22" t="s">
        <v>172</v>
      </c>
      <c r="G423" s="22" t="s">
        <v>173</v>
      </c>
      <c r="H423" s="22" t="s">
        <v>154</v>
      </c>
      <c r="I423" s="67">
        <v>925</v>
      </c>
    </row>
    <row r="424" spans="2:9" x14ac:dyDescent="0.25">
      <c r="B424" s="117" t="s">
        <v>163</v>
      </c>
      <c r="C424" s="22" t="s">
        <v>48</v>
      </c>
      <c r="D424" s="22" t="s">
        <v>209</v>
      </c>
      <c r="E424" s="22" t="str">
        <f t="shared" si="8"/>
        <v>MIDLANDMH NET (COMMERCIAL)</v>
      </c>
      <c r="F424" s="22" t="s">
        <v>172</v>
      </c>
      <c r="G424" s="22" t="s">
        <v>173</v>
      </c>
      <c r="H424" s="22" t="s">
        <v>154</v>
      </c>
      <c r="I424" s="67">
        <v>925</v>
      </c>
    </row>
    <row r="425" spans="2:9" x14ac:dyDescent="0.25">
      <c r="B425" s="117" t="s">
        <v>160</v>
      </c>
      <c r="C425" s="22" t="s">
        <v>60</v>
      </c>
      <c r="D425" s="22" t="s">
        <v>209</v>
      </c>
      <c r="E425" s="22" t="str">
        <f t="shared" si="8"/>
        <v>OPELOUSASMH NET (COMMERCIAL)</v>
      </c>
      <c r="F425" s="22" t="s">
        <v>172</v>
      </c>
      <c r="G425" s="22" t="s">
        <v>173</v>
      </c>
      <c r="H425" s="22" t="s">
        <v>154</v>
      </c>
      <c r="I425" s="67">
        <v>925</v>
      </c>
    </row>
    <row r="426" spans="2:9" x14ac:dyDescent="0.25">
      <c r="B426" s="117" t="s">
        <v>164</v>
      </c>
      <c r="C426" s="22" t="s">
        <v>49</v>
      </c>
      <c r="D426" s="22" t="s">
        <v>210</v>
      </c>
      <c r="E426" s="22" t="str">
        <f t="shared" si="8"/>
        <v>ABILENEMH NET (MEDICARE ADVANTAGE)</v>
      </c>
      <c r="F426" s="22" t="s">
        <v>176</v>
      </c>
      <c r="G426" s="22" t="s">
        <v>173</v>
      </c>
      <c r="H426" s="22" t="s">
        <v>154</v>
      </c>
      <c r="I426" s="67">
        <v>925</v>
      </c>
    </row>
    <row r="427" spans="2:9" x14ac:dyDescent="0.25">
      <c r="B427" s="117" t="s">
        <v>161</v>
      </c>
      <c r="C427" s="22" t="s">
        <v>61</v>
      </c>
      <c r="D427" s="22" t="s">
        <v>210</v>
      </c>
      <c r="E427" s="22" t="str">
        <f t="shared" si="8"/>
        <v>ALEXANDRIAMH NET (MEDICARE ADVANTAGE)</v>
      </c>
      <c r="F427" s="22" t="s">
        <v>176</v>
      </c>
      <c r="G427" s="22" t="s">
        <v>173</v>
      </c>
      <c r="H427" s="22" t="s">
        <v>154</v>
      </c>
      <c r="I427" s="67">
        <v>925</v>
      </c>
    </row>
    <row r="428" spans="2:9" x14ac:dyDescent="0.25">
      <c r="B428" s="117" t="s">
        <v>155</v>
      </c>
      <c r="C428" s="22" t="s">
        <v>53</v>
      </c>
      <c r="D428" s="22" t="s">
        <v>210</v>
      </c>
      <c r="E428" s="22" t="str">
        <f t="shared" si="8"/>
        <v>BATON ROUGEMH NET (MEDICARE ADVANTAGE)</v>
      </c>
      <c r="F428" s="22" t="s">
        <v>176</v>
      </c>
      <c r="G428" s="22" t="s">
        <v>173</v>
      </c>
      <c r="H428" s="22" t="s">
        <v>154</v>
      </c>
      <c r="I428" s="67">
        <v>925</v>
      </c>
    </row>
    <row r="429" spans="2:9" x14ac:dyDescent="0.25">
      <c r="B429" s="117" t="s">
        <v>156</v>
      </c>
      <c r="C429" s="22" t="s">
        <v>55</v>
      </c>
      <c r="D429" s="22" t="s">
        <v>210</v>
      </c>
      <c r="E429" s="22" t="str">
        <f t="shared" si="8"/>
        <v>DERIDDERMH NET (MEDICARE ADVANTAGE)</v>
      </c>
      <c r="F429" s="22" t="s">
        <v>176</v>
      </c>
      <c r="G429" s="22" t="s">
        <v>173</v>
      </c>
      <c r="H429" s="22" t="s">
        <v>154</v>
      </c>
      <c r="I429" s="67">
        <v>925</v>
      </c>
    </row>
    <row r="430" spans="2:9" x14ac:dyDescent="0.25">
      <c r="B430" s="117" t="s">
        <v>162</v>
      </c>
      <c r="C430" s="22" t="s">
        <v>62</v>
      </c>
      <c r="D430" s="22" t="s">
        <v>210</v>
      </c>
      <c r="E430" s="22" t="str">
        <f t="shared" si="8"/>
        <v>GNOMH NET (MEDICARE ADVANTAGE)</v>
      </c>
      <c r="F430" s="22" t="s">
        <v>176</v>
      </c>
      <c r="G430" s="22" t="s">
        <v>173</v>
      </c>
      <c r="H430" s="22" t="s">
        <v>154</v>
      </c>
      <c r="I430" s="67">
        <v>925</v>
      </c>
    </row>
    <row r="431" spans="2:9" x14ac:dyDescent="0.25">
      <c r="B431" s="117" t="s">
        <v>169</v>
      </c>
      <c r="C431" s="22" t="s">
        <v>52</v>
      </c>
      <c r="D431" s="22" t="s">
        <v>210</v>
      </c>
      <c r="E431" s="22" t="str">
        <f t="shared" si="8"/>
        <v>KATYMH NET (MEDICARE ADVANTAGE)</v>
      </c>
      <c r="F431" s="22" t="s">
        <v>176</v>
      </c>
      <c r="G431" s="22" t="s">
        <v>173</v>
      </c>
      <c r="H431" s="22" t="s">
        <v>154</v>
      </c>
      <c r="I431" s="67">
        <v>925</v>
      </c>
    </row>
    <row r="432" spans="2:9" x14ac:dyDescent="0.25">
      <c r="B432" s="117" t="s">
        <v>158</v>
      </c>
      <c r="C432" s="22" t="s">
        <v>159</v>
      </c>
      <c r="D432" s="22" t="s">
        <v>210</v>
      </c>
      <c r="E432" s="22" t="str">
        <f t="shared" si="8"/>
        <v>KENTWOODMH NET (MEDICARE ADVANTAGE)</v>
      </c>
      <c r="F432" s="22" t="s">
        <v>176</v>
      </c>
      <c r="G432" s="22" t="s">
        <v>173</v>
      </c>
      <c r="H432" s="22" t="s">
        <v>154</v>
      </c>
      <c r="I432" s="67">
        <v>925</v>
      </c>
    </row>
    <row r="433" spans="2:9" x14ac:dyDescent="0.25">
      <c r="B433" s="117" t="s">
        <v>149</v>
      </c>
      <c r="C433" s="22" t="s">
        <v>150</v>
      </c>
      <c r="D433" s="22" t="s">
        <v>210</v>
      </c>
      <c r="E433" s="22" t="str">
        <f t="shared" si="8"/>
        <v>LAFAYETTEMH NET (MEDICARE ADVANTAGE)</v>
      </c>
      <c r="F433" s="22" t="s">
        <v>176</v>
      </c>
      <c r="G433" s="22" t="s">
        <v>173</v>
      </c>
      <c r="H433" s="22" t="s">
        <v>154</v>
      </c>
      <c r="I433" s="67">
        <v>925</v>
      </c>
    </row>
    <row r="434" spans="2:9" x14ac:dyDescent="0.25">
      <c r="B434" s="117" t="s">
        <v>157</v>
      </c>
      <c r="C434" s="22" t="s">
        <v>57</v>
      </c>
      <c r="D434" s="22" t="s">
        <v>210</v>
      </c>
      <c r="E434" s="22" t="str">
        <f t="shared" si="8"/>
        <v>LAKE CHARLESMH NET (MEDICARE ADVANTAGE)</v>
      </c>
      <c r="F434" s="22" t="s">
        <v>176</v>
      </c>
      <c r="G434" s="22" t="s">
        <v>173</v>
      </c>
      <c r="H434" s="22" t="s">
        <v>154</v>
      </c>
      <c r="I434" s="67">
        <v>925</v>
      </c>
    </row>
    <row r="435" spans="2:9" x14ac:dyDescent="0.25">
      <c r="B435" s="117" t="s">
        <v>165</v>
      </c>
      <c r="C435" s="22" t="s">
        <v>50</v>
      </c>
      <c r="D435" s="22" t="s">
        <v>210</v>
      </c>
      <c r="E435" s="22" t="str">
        <f t="shared" si="8"/>
        <v>LONGVIEWMH NET (MEDICARE ADVANTAGE)</v>
      </c>
      <c r="F435" s="22" t="s">
        <v>176</v>
      </c>
      <c r="G435" s="22" t="s">
        <v>173</v>
      </c>
      <c r="H435" s="22" t="s">
        <v>154</v>
      </c>
      <c r="I435" s="67">
        <v>925</v>
      </c>
    </row>
    <row r="436" spans="2:9" x14ac:dyDescent="0.25">
      <c r="B436" s="117" t="s">
        <v>166</v>
      </c>
      <c r="C436" s="22" t="s">
        <v>51</v>
      </c>
      <c r="D436" s="22" t="s">
        <v>210</v>
      </c>
      <c r="E436" s="22" t="str">
        <f t="shared" si="8"/>
        <v>LUFKINMH NET (MEDICARE ADVANTAGE)</v>
      </c>
      <c r="F436" s="22" t="s">
        <v>176</v>
      </c>
      <c r="G436" s="22" t="s">
        <v>173</v>
      </c>
      <c r="H436" s="22" t="s">
        <v>154</v>
      </c>
      <c r="I436" s="67">
        <v>925</v>
      </c>
    </row>
    <row r="437" spans="2:9" x14ac:dyDescent="0.25">
      <c r="B437" s="117" t="s">
        <v>163</v>
      </c>
      <c r="C437" s="22" t="s">
        <v>48</v>
      </c>
      <c r="D437" s="22" t="s">
        <v>210</v>
      </c>
      <c r="E437" s="22" t="str">
        <f t="shared" si="8"/>
        <v>MIDLANDMH NET (MEDICARE ADVANTAGE)</v>
      </c>
      <c r="F437" s="22" t="s">
        <v>176</v>
      </c>
      <c r="G437" s="22" t="s">
        <v>173</v>
      </c>
      <c r="H437" s="22" t="s">
        <v>154</v>
      </c>
      <c r="I437" s="67">
        <v>925</v>
      </c>
    </row>
    <row r="438" spans="2:9" x14ac:dyDescent="0.25">
      <c r="B438" s="117" t="s">
        <v>160</v>
      </c>
      <c r="C438" s="22" t="s">
        <v>60</v>
      </c>
      <c r="D438" s="22" t="s">
        <v>210</v>
      </c>
      <c r="E438" s="22" t="str">
        <f t="shared" si="8"/>
        <v>OPELOUSASMH NET (MEDICARE ADVANTAGE)</v>
      </c>
      <c r="F438" s="22" t="s">
        <v>176</v>
      </c>
      <c r="G438" s="22" t="s">
        <v>173</v>
      </c>
      <c r="H438" s="22" t="s">
        <v>154</v>
      </c>
      <c r="I438" s="67">
        <v>925</v>
      </c>
    </row>
    <row r="439" spans="2:9" x14ac:dyDescent="0.25">
      <c r="B439" s="117" t="s">
        <v>163</v>
      </c>
      <c r="C439" s="119" t="s">
        <v>404</v>
      </c>
      <c r="D439" s="22" t="s">
        <v>375</v>
      </c>
      <c r="E439" s="22" t="str">
        <f t="shared" si="8"/>
        <v>MidlandMIDLAND MEMORIAL (MEDICAID)</v>
      </c>
      <c r="F439" s="22" t="s">
        <v>178</v>
      </c>
      <c r="G439" s="22" t="s">
        <v>173</v>
      </c>
      <c r="H439" s="22" t="s">
        <v>154</v>
      </c>
      <c r="I439" s="67">
        <v>614</v>
      </c>
    </row>
    <row r="440" spans="2:9" x14ac:dyDescent="0.25">
      <c r="B440" s="117" t="s">
        <v>170</v>
      </c>
      <c r="C440" s="22" t="s">
        <v>54</v>
      </c>
      <c r="D440" s="22" t="s">
        <v>227</v>
      </c>
      <c r="E440" s="22" t="str">
        <f t="shared" si="8"/>
        <v>BILOXIMOLINA HEALTHCARE (COMMERCIAL)</v>
      </c>
      <c r="F440" s="22" t="s">
        <v>172</v>
      </c>
      <c r="G440" s="22" t="s">
        <v>153</v>
      </c>
      <c r="H440" s="22" t="s">
        <v>154</v>
      </c>
      <c r="I440" s="67">
        <v>692.03</v>
      </c>
    </row>
    <row r="441" spans="2:9" x14ac:dyDescent="0.25">
      <c r="B441" s="117" t="s">
        <v>158</v>
      </c>
      <c r="C441" s="118" t="s">
        <v>412</v>
      </c>
      <c r="D441" s="22" t="s">
        <v>227</v>
      </c>
      <c r="E441" s="22" t="str">
        <f t="shared" si="8"/>
        <v>KentwoodMOLINA HEALTHCARE (COMMERCIAL)</v>
      </c>
      <c r="F441" s="22" t="s">
        <v>172</v>
      </c>
      <c r="G441" s="22" t="s">
        <v>153</v>
      </c>
      <c r="H441" s="22" t="s">
        <v>154</v>
      </c>
      <c r="I441" s="67">
        <v>745.03</v>
      </c>
    </row>
    <row r="442" spans="2:9" x14ac:dyDescent="0.25">
      <c r="B442" s="117" t="s">
        <v>164</v>
      </c>
      <c r="C442" s="22" t="s">
        <v>49</v>
      </c>
      <c r="D442" s="22" t="s">
        <v>211</v>
      </c>
      <c r="E442" s="22" t="str">
        <f t="shared" si="8"/>
        <v>ABILENEMOLINA HEALTHCARE (MEDICAID)</v>
      </c>
      <c r="F442" s="22" t="s">
        <v>172</v>
      </c>
      <c r="G442" s="22" t="s">
        <v>153</v>
      </c>
      <c r="H442" s="22" t="s">
        <v>154</v>
      </c>
      <c r="I442" s="67">
        <v>766.94</v>
      </c>
    </row>
    <row r="443" spans="2:9" x14ac:dyDescent="0.25">
      <c r="B443" s="117" t="s">
        <v>170</v>
      </c>
      <c r="C443" s="22" t="s">
        <v>54</v>
      </c>
      <c r="D443" s="22" t="s">
        <v>211</v>
      </c>
      <c r="E443" s="22" t="str">
        <f t="shared" si="8"/>
        <v>BILOXIMOLINA HEALTHCARE (MEDICAID)</v>
      </c>
      <c r="F443" s="22" t="s">
        <v>172</v>
      </c>
      <c r="G443" s="22" t="s">
        <v>153</v>
      </c>
      <c r="H443" s="22" t="s">
        <v>154</v>
      </c>
      <c r="I443" s="67">
        <v>692.03</v>
      </c>
    </row>
    <row r="444" spans="2:9" x14ac:dyDescent="0.25">
      <c r="B444" s="117" t="s">
        <v>169</v>
      </c>
      <c r="C444" s="22" t="s">
        <v>52</v>
      </c>
      <c r="D444" s="22" t="s">
        <v>211</v>
      </c>
      <c r="E444" s="22" t="str">
        <f t="shared" si="8"/>
        <v>KATYMOLINA HEALTHCARE (MEDICAID)</v>
      </c>
      <c r="F444" s="22" t="s">
        <v>172</v>
      </c>
      <c r="G444" s="22" t="s">
        <v>153</v>
      </c>
      <c r="H444" s="22" t="s">
        <v>154</v>
      </c>
      <c r="I444" s="67">
        <v>865.23</v>
      </c>
    </row>
    <row r="445" spans="2:9" x14ac:dyDescent="0.25">
      <c r="B445" s="117" t="s">
        <v>158</v>
      </c>
      <c r="C445" s="118" t="s">
        <v>412</v>
      </c>
      <c r="D445" s="22" t="s">
        <v>211</v>
      </c>
      <c r="E445" s="22" t="str">
        <f t="shared" si="8"/>
        <v>KentwoodMOLINA HEALTHCARE (MEDICAID)</v>
      </c>
      <c r="F445" s="22" t="s">
        <v>172</v>
      </c>
      <c r="G445" s="22" t="s">
        <v>153</v>
      </c>
      <c r="H445" s="22" t="s">
        <v>154</v>
      </c>
      <c r="I445" s="67">
        <v>745.03</v>
      </c>
    </row>
    <row r="446" spans="2:9" x14ac:dyDescent="0.25">
      <c r="B446" s="117" t="s">
        <v>165</v>
      </c>
      <c r="C446" s="22" t="s">
        <v>50</v>
      </c>
      <c r="D446" s="22" t="s">
        <v>211</v>
      </c>
      <c r="E446" s="22" t="str">
        <f t="shared" si="8"/>
        <v>LONGVIEWMOLINA HEALTHCARE (MEDICAID)</v>
      </c>
      <c r="F446" s="22" t="s">
        <v>172</v>
      </c>
      <c r="G446" s="22" t="s">
        <v>153</v>
      </c>
      <c r="H446" s="22" t="s">
        <v>154</v>
      </c>
      <c r="I446" s="67">
        <v>769.75</v>
      </c>
    </row>
    <row r="447" spans="2:9" x14ac:dyDescent="0.25">
      <c r="B447" s="117" t="s">
        <v>166</v>
      </c>
      <c r="C447" s="22" t="s">
        <v>51</v>
      </c>
      <c r="D447" s="22" t="s">
        <v>211</v>
      </c>
      <c r="E447" s="22" t="str">
        <f t="shared" si="8"/>
        <v>LUFKINMOLINA HEALTHCARE (MEDICAID)</v>
      </c>
      <c r="F447" s="22" t="s">
        <v>178</v>
      </c>
      <c r="G447" s="22" t="s">
        <v>173</v>
      </c>
      <c r="H447" s="22" t="s">
        <v>154</v>
      </c>
      <c r="I447" s="67">
        <v>600</v>
      </c>
    </row>
    <row r="448" spans="2:9" x14ac:dyDescent="0.25">
      <c r="B448" s="117" t="s">
        <v>163</v>
      </c>
      <c r="C448" s="22" t="s">
        <v>48</v>
      </c>
      <c r="D448" s="22" t="s">
        <v>211</v>
      </c>
      <c r="E448" s="22" t="str">
        <f t="shared" si="8"/>
        <v>MIDLANDMOLINA HEALTHCARE (MEDICAID)</v>
      </c>
      <c r="F448" s="22" t="s">
        <v>178</v>
      </c>
      <c r="G448" s="22" t="s">
        <v>173</v>
      </c>
      <c r="H448" s="22" t="s">
        <v>154</v>
      </c>
      <c r="I448" s="67">
        <v>600</v>
      </c>
    </row>
    <row r="449" spans="2:9" x14ac:dyDescent="0.25">
      <c r="B449" s="117" t="s">
        <v>167</v>
      </c>
      <c r="C449" s="22" t="s">
        <v>56</v>
      </c>
      <c r="D449" s="22" t="s">
        <v>211</v>
      </c>
      <c r="E449" s="22" t="str">
        <f t="shared" si="8"/>
        <v>PASADENAMOLINA HEALTHCARE (MEDICAID)</v>
      </c>
      <c r="F449" s="22" t="s">
        <v>178</v>
      </c>
      <c r="G449" s="22" t="s">
        <v>173</v>
      </c>
      <c r="H449" s="22" t="s">
        <v>154</v>
      </c>
      <c r="I449" s="67">
        <v>600</v>
      </c>
    </row>
    <row r="450" spans="2:9" x14ac:dyDescent="0.25">
      <c r="B450" s="117" t="s">
        <v>170</v>
      </c>
      <c r="C450" s="22" t="s">
        <v>54</v>
      </c>
      <c r="D450" s="22" t="s">
        <v>226</v>
      </c>
      <c r="E450" s="22" t="str">
        <f t="shared" si="8"/>
        <v>BILOXIMOLINA HEALTHCARE (MEDICARE ADVANTAGE)</v>
      </c>
      <c r="F450" s="22" t="s">
        <v>176</v>
      </c>
      <c r="G450" s="22" t="s">
        <v>153</v>
      </c>
      <c r="H450" s="22" t="s">
        <v>154</v>
      </c>
      <c r="I450" s="67">
        <v>692.03</v>
      </c>
    </row>
    <row r="451" spans="2:9" x14ac:dyDescent="0.25">
      <c r="B451" s="117" t="s">
        <v>158</v>
      </c>
      <c r="C451" s="118" t="s">
        <v>412</v>
      </c>
      <c r="D451" s="22" t="s">
        <v>226</v>
      </c>
      <c r="E451" s="22" t="str">
        <f t="shared" si="8"/>
        <v>KentwoodMOLINA HEALTHCARE (MEDICARE ADVANTAGE)</v>
      </c>
      <c r="F451" s="22" t="s">
        <v>176</v>
      </c>
      <c r="G451" s="22" t="s">
        <v>153</v>
      </c>
      <c r="H451" s="22" t="s">
        <v>154</v>
      </c>
      <c r="I451" s="67">
        <v>745.03</v>
      </c>
    </row>
    <row r="452" spans="2:9" x14ac:dyDescent="0.25">
      <c r="B452" s="117" t="s">
        <v>164</v>
      </c>
      <c r="C452" s="22" t="s">
        <v>49</v>
      </c>
      <c r="D452" s="22" t="s">
        <v>212</v>
      </c>
      <c r="E452" s="22" t="str">
        <f t="shared" si="8"/>
        <v>ABILENEMULTIPLAN (COMMERCIAL)</v>
      </c>
      <c r="F452" s="22" t="s">
        <v>172</v>
      </c>
      <c r="G452" s="22" t="s">
        <v>173</v>
      </c>
      <c r="H452" s="22" t="s">
        <v>154</v>
      </c>
      <c r="I452" s="67">
        <v>1050</v>
      </c>
    </row>
    <row r="453" spans="2:9" x14ac:dyDescent="0.25">
      <c r="B453" s="117" t="s">
        <v>161</v>
      </c>
      <c r="C453" s="22" t="s">
        <v>61</v>
      </c>
      <c r="D453" s="22" t="s">
        <v>212</v>
      </c>
      <c r="E453" s="22" t="str">
        <f t="shared" si="8"/>
        <v>ALEXANDRIAMULTIPLAN (COMMERCIAL)</v>
      </c>
      <c r="F453" s="22" t="s">
        <v>172</v>
      </c>
      <c r="G453" s="22" t="s">
        <v>173</v>
      </c>
      <c r="H453" s="22" t="s">
        <v>154</v>
      </c>
      <c r="I453" s="67">
        <v>1050</v>
      </c>
    </row>
    <row r="454" spans="2:9" x14ac:dyDescent="0.25">
      <c r="B454" s="117" t="s">
        <v>155</v>
      </c>
      <c r="C454" s="22" t="s">
        <v>53</v>
      </c>
      <c r="D454" s="22" t="s">
        <v>212</v>
      </c>
      <c r="E454" s="22" t="str">
        <f t="shared" si="8"/>
        <v>BATON ROUGEMULTIPLAN (COMMERCIAL)</v>
      </c>
      <c r="F454" s="22" t="s">
        <v>172</v>
      </c>
      <c r="G454" s="22" t="s">
        <v>173</v>
      </c>
      <c r="H454" s="22" t="s">
        <v>154</v>
      </c>
      <c r="I454" s="67">
        <v>1050</v>
      </c>
    </row>
    <row r="455" spans="2:9" x14ac:dyDescent="0.25">
      <c r="B455" s="117" t="s">
        <v>156</v>
      </c>
      <c r="C455" s="22" t="s">
        <v>55</v>
      </c>
      <c r="D455" s="22" t="s">
        <v>212</v>
      </c>
      <c r="E455" s="22" t="str">
        <f t="shared" si="8"/>
        <v>DERIDDERMULTIPLAN (COMMERCIAL)</v>
      </c>
      <c r="F455" s="22" t="s">
        <v>172</v>
      </c>
      <c r="G455" s="22" t="s">
        <v>173</v>
      </c>
      <c r="H455" s="22" t="s">
        <v>154</v>
      </c>
      <c r="I455" s="67">
        <v>1050</v>
      </c>
    </row>
    <row r="456" spans="2:9" x14ac:dyDescent="0.25">
      <c r="B456" s="117" t="s">
        <v>162</v>
      </c>
      <c r="C456" s="22" t="s">
        <v>62</v>
      </c>
      <c r="D456" s="22" t="s">
        <v>212</v>
      </c>
      <c r="E456" s="22" t="str">
        <f t="shared" si="8"/>
        <v>GNOMULTIPLAN (COMMERCIAL)</v>
      </c>
      <c r="F456" s="22" t="s">
        <v>172</v>
      </c>
      <c r="G456" s="22" t="s">
        <v>173</v>
      </c>
      <c r="H456" s="22" t="s">
        <v>154</v>
      </c>
      <c r="I456" s="67">
        <v>1050</v>
      </c>
    </row>
    <row r="457" spans="2:9" x14ac:dyDescent="0.25">
      <c r="B457" s="117" t="s">
        <v>169</v>
      </c>
      <c r="C457" s="22" t="s">
        <v>52</v>
      </c>
      <c r="D457" s="22" t="s">
        <v>212</v>
      </c>
      <c r="E457" s="22" t="str">
        <f t="shared" si="8"/>
        <v>KATYMULTIPLAN (COMMERCIAL)</v>
      </c>
      <c r="F457" s="22" t="s">
        <v>172</v>
      </c>
      <c r="G457" s="22" t="s">
        <v>173</v>
      </c>
      <c r="H457" s="22" t="s">
        <v>154</v>
      </c>
      <c r="I457" s="67">
        <v>1050</v>
      </c>
    </row>
    <row r="458" spans="2:9" x14ac:dyDescent="0.25">
      <c r="B458" s="117" t="s">
        <v>158</v>
      </c>
      <c r="C458" s="22" t="s">
        <v>159</v>
      </c>
      <c r="D458" s="22" t="s">
        <v>212</v>
      </c>
      <c r="E458" s="22" t="str">
        <f t="shared" si="8"/>
        <v>KENTWOODMULTIPLAN (COMMERCIAL)</v>
      </c>
      <c r="F458" s="22" t="s">
        <v>172</v>
      </c>
      <c r="G458" s="22" t="s">
        <v>173</v>
      </c>
      <c r="H458" s="22" t="s">
        <v>154</v>
      </c>
      <c r="I458" s="67">
        <v>1050</v>
      </c>
    </row>
    <row r="459" spans="2:9" x14ac:dyDescent="0.25">
      <c r="B459" s="117" t="s">
        <v>149</v>
      </c>
      <c r="C459" s="22" t="s">
        <v>150</v>
      </c>
      <c r="D459" s="22" t="s">
        <v>212</v>
      </c>
      <c r="E459" s="22" t="str">
        <f t="shared" si="8"/>
        <v>LAFAYETTEMULTIPLAN (COMMERCIAL)</v>
      </c>
      <c r="F459" s="22" t="s">
        <v>172</v>
      </c>
      <c r="G459" s="22" t="s">
        <v>173</v>
      </c>
      <c r="H459" s="22" t="s">
        <v>154</v>
      </c>
      <c r="I459" s="67">
        <v>1050</v>
      </c>
    </row>
    <row r="460" spans="2:9" x14ac:dyDescent="0.25">
      <c r="B460" s="117" t="s">
        <v>157</v>
      </c>
      <c r="C460" s="22" t="s">
        <v>57</v>
      </c>
      <c r="D460" s="22" t="s">
        <v>212</v>
      </c>
      <c r="E460" s="22" t="str">
        <f t="shared" si="8"/>
        <v>LAKE CHARLESMULTIPLAN (COMMERCIAL)</v>
      </c>
      <c r="F460" s="22" t="s">
        <v>172</v>
      </c>
      <c r="G460" s="22" t="s">
        <v>173</v>
      </c>
      <c r="H460" s="22" t="s">
        <v>154</v>
      </c>
      <c r="I460" s="67">
        <v>1050</v>
      </c>
    </row>
    <row r="461" spans="2:9" x14ac:dyDescent="0.25">
      <c r="B461" s="117" t="s">
        <v>165</v>
      </c>
      <c r="C461" s="22" t="s">
        <v>50</v>
      </c>
      <c r="D461" s="22" t="s">
        <v>212</v>
      </c>
      <c r="E461" s="22" t="str">
        <f t="shared" si="8"/>
        <v>LONGVIEWMULTIPLAN (COMMERCIAL)</v>
      </c>
      <c r="F461" s="22" t="s">
        <v>172</v>
      </c>
      <c r="G461" s="22" t="s">
        <v>173</v>
      </c>
      <c r="H461" s="22" t="s">
        <v>154</v>
      </c>
      <c r="I461" s="67">
        <v>1050</v>
      </c>
    </row>
    <row r="462" spans="2:9" x14ac:dyDescent="0.25">
      <c r="B462" s="117" t="s">
        <v>166</v>
      </c>
      <c r="C462" s="22" t="s">
        <v>51</v>
      </c>
      <c r="D462" s="22" t="s">
        <v>212</v>
      </c>
      <c r="E462" s="22" t="str">
        <f t="shared" si="8"/>
        <v>LUFKINMULTIPLAN (COMMERCIAL)</v>
      </c>
      <c r="F462" s="22" t="s">
        <v>172</v>
      </c>
      <c r="G462" s="22" t="s">
        <v>173</v>
      </c>
      <c r="H462" s="22" t="s">
        <v>154</v>
      </c>
      <c r="I462" s="67">
        <v>1050</v>
      </c>
    </row>
    <row r="463" spans="2:9" x14ac:dyDescent="0.25">
      <c r="B463" s="117" t="s">
        <v>163</v>
      </c>
      <c r="C463" s="22" t="s">
        <v>48</v>
      </c>
      <c r="D463" s="22" t="s">
        <v>212</v>
      </c>
      <c r="E463" s="22" t="str">
        <f t="shared" ref="E463:E526" si="9">CONCATENATE(C463,D463)</f>
        <v>MIDLANDMULTIPLAN (COMMERCIAL)</v>
      </c>
      <c r="F463" s="22" t="s">
        <v>172</v>
      </c>
      <c r="G463" s="22" t="s">
        <v>173</v>
      </c>
      <c r="H463" s="22" t="s">
        <v>154</v>
      </c>
      <c r="I463" s="67">
        <v>1050</v>
      </c>
    </row>
    <row r="464" spans="2:9" x14ac:dyDescent="0.25">
      <c r="B464" s="117" t="s">
        <v>160</v>
      </c>
      <c r="C464" s="22" t="s">
        <v>60</v>
      </c>
      <c r="D464" s="22" t="s">
        <v>212</v>
      </c>
      <c r="E464" s="22" t="str">
        <f t="shared" si="9"/>
        <v>OPELOUSASMULTIPLAN (COMMERCIAL)</v>
      </c>
      <c r="F464" s="22" t="s">
        <v>172</v>
      </c>
      <c r="G464" s="22" t="s">
        <v>173</v>
      </c>
      <c r="H464" s="22" t="s">
        <v>154</v>
      </c>
      <c r="I464" s="67">
        <v>1050</v>
      </c>
    </row>
    <row r="465" spans="2:9" x14ac:dyDescent="0.25">
      <c r="B465" s="117" t="s">
        <v>167</v>
      </c>
      <c r="C465" s="22" t="s">
        <v>56</v>
      </c>
      <c r="D465" s="22" t="s">
        <v>212</v>
      </c>
      <c r="E465" s="22" t="str">
        <f t="shared" si="9"/>
        <v>PASADENAMULTIPLAN (COMMERCIAL)</v>
      </c>
      <c r="F465" s="22" t="s">
        <v>172</v>
      </c>
      <c r="G465" s="22" t="s">
        <v>173</v>
      </c>
      <c r="H465" s="22" t="s">
        <v>154</v>
      </c>
      <c r="I465" s="67">
        <v>1050</v>
      </c>
    </row>
    <row r="466" spans="2:9" x14ac:dyDescent="0.25">
      <c r="B466" s="117" t="s">
        <v>168</v>
      </c>
      <c r="C466" s="22" t="s">
        <v>58</v>
      </c>
      <c r="D466" s="22" t="s">
        <v>212</v>
      </c>
      <c r="E466" s="22" t="str">
        <f t="shared" si="9"/>
        <v>WACOMULTIPLAN (COMMERCIAL)</v>
      </c>
      <c r="F466" s="22" t="s">
        <v>172</v>
      </c>
      <c r="G466" s="22" t="s">
        <v>173</v>
      </c>
      <c r="H466" s="22" t="s">
        <v>154</v>
      </c>
      <c r="I466" s="67">
        <v>1050</v>
      </c>
    </row>
    <row r="467" spans="2:9" x14ac:dyDescent="0.25">
      <c r="B467" s="117" t="s">
        <v>163</v>
      </c>
      <c r="C467" s="119" t="s">
        <v>404</v>
      </c>
      <c r="D467" s="22" t="s">
        <v>376</v>
      </c>
      <c r="E467" s="22" t="str">
        <f t="shared" si="9"/>
        <v>MidlandNORTH TEXAS INDIGENT SERVICES (MEDICAID)</v>
      </c>
      <c r="F467" s="22" t="s">
        <v>178</v>
      </c>
      <c r="G467" s="22" t="s">
        <v>173</v>
      </c>
      <c r="H467" s="22" t="s">
        <v>154</v>
      </c>
      <c r="I467" s="67">
        <v>700</v>
      </c>
    </row>
    <row r="468" spans="2:9" x14ac:dyDescent="0.25">
      <c r="B468" s="117" t="s">
        <v>83</v>
      </c>
      <c r="C468" s="118" t="s">
        <v>344</v>
      </c>
      <c r="D468" s="22" t="s">
        <v>377</v>
      </c>
      <c r="E468" s="22" t="str">
        <f t="shared" si="9"/>
        <v>CORPUSNUECES COUNTY MHMR (MEDICAID)</v>
      </c>
      <c r="F468" s="22" t="s">
        <v>178</v>
      </c>
      <c r="G468" s="22" t="s">
        <v>173</v>
      </c>
      <c r="H468" s="22" t="s">
        <v>154</v>
      </c>
      <c r="I468" s="67">
        <v>700</v>
      </c>
    </row>
    <row r="469" spans="2:9" x14ac:dyDescent="0.25">
      <c r="B469" s="117" t="s">
        <v>164</v>
      </c>
      <c r="C469" s="119" t="s">
        <v>403</v>
      </c>
      <c r="D469" s="22" t="s">
        <v>378</v>
      </c>
      <c r="E469" s="22" t="str">
        <f t="shared" si="9"/>
        <v>AbileneOCCUNET (COMMERCIAL)</v>
      </c>
      <c r="F469" s="22" t="s">
        <v>172</v>
      </c>
      <c r="G469" s="22" t="s">
        <v>173</v>
      </c>
      <c r="H469" s="22" t="s">
        <v>154</v>
      </c>
      <c r="I469" s="67">
        <v>1200</v>
      </c>
    </row>
    <row r="470" spans="2:9" x14ac:dyDescent="0.25">
      <c r="B470" s="117" t="s">
        <v>161</v>
      </c>
      <c r="C470" s="118" t="s">
        <v>410</v>
      </c>
      <c r="D470" s="22" t="s">
        <v>378</v>
      </c>
      <c r="E470" s="22" t="str">
        <f t="shared" si="9"/>
        <v>AlexandriaOCCUNET (COMMERCIAL)</v>
      </c>
      <c r="F470" s="22" t="s">
        <v>172</v>
      </c>
      <c r="G470" s="22" t="s">
        <v>173</v>
      </c>
      <c r="H470" s="22" t="s">
        <v>154</v>
      </c>
      <c r="I470" s="67">
        <v>1200</v>
      </c>
    </row>
    <row r="471" spans="2:9" x14ac:dyDescent="0.25">
      <c r="B471" s="117" t="s">
        <v>309</v>
      </c>
      <c r="C471" s="118" t="s">
        <v>396</v>
      </c>
      <c r="D471" s="22" t="s">
        <v>378</v>
      </c>
      <c r="E471" s="22" t="str">
        <f t="shared" si="9"/>
        <v>AmarilloOCCUNET (COMMERCIAL)</v>
      </c>
      <c r="F471" s="22" t="s">
        <v>172</v>
      </c>
      <c r="G471" s="22" t="s">
        <v>173</v>
      </c>
      <c r="H471" s="22" t="s">
        <v>154</v>
      </c>
      <c r="I471" s="67">
        <v>1200</v>
      </c>
    </row>
    <row r="472" spans="2:9" x14ac:dyDescent="0.25">
      <c r="B472" s="117" t="s">
        <v>155</v>
      </c>
      <c r="C472" s="118" t="s">
        <v>411</v>
      </c>
      <c r="D472" s="22" t="s">
        <v>378</v>
      </c>
      <c r="E472" s="22" t="str">
        <f t="shared" si="9"/>
        <v>Baton RougeOCCUNET (COMMERCIAL)</v>
      </c>
      <c r="F472" s="22" t="s">
        <v>172</v>
      </c>
      <c r="G472" s="22" t="s">
        <v>173</v>
      </c>
      <c r="H472" s="22" t="s">
        <v>154</v>
      </c>
      <c r="I472" s="67">
        <v>1200</v>
      </c>
    </row>
    <row r="473" spans="2:9" x14ac:dyDescent="0.25">
      <c r="B473" s="117" t="s">
        <v>170</v>
      </c>
      <c r="C473" s="118" t="s">
        <v>407</v>
      </c>
      <c r="D473" s="22" t="s">
        <v>378</v>
      </c>
      <c r="E473" s="22" t="str">
        <f t="shared" si="9"/>
        <v>BiloxiOCCUNET (COMMERCIAL)</v>
      </c>
      <c r="F473" s="22" t="s">
        <v>172</v>
      </c>
      <c r="G473" s="22" t="s">
        <v>173</v>
      </c>
      <c r="H473" s="22" t="s">
        <v>154</v>
      </c>
      <c r="I473" s="67">
        <v>1200</v>
      </c>
    </row>
    <row r="474" spans="2:9" x14ac:dyDescent="0.25">
      <c r="B474" s="117" t="s">
        <v>83</v>
      </c>
      <c r="C474" s="118" t="s">
        <v>344</v>
      </c>
      <c r="D474" s="22" t="s">
        <v>378</v>
      </c>
      <c r="E474" s="22" t="str">
        <f t="shared" si="9"/>
        <v>CORPUSOCCUNET (COMMERCIAL)</v>
      </c>
      <c r="F474" s="22" t="s">
        <v>172</v>
      </c>
      <c r="G474" s="22" t="s">
        <v>173</v>
      </c>
      <c r="H474" s="22" t="s">
        <v>154</v>
      </c>
      <c r="I474" s="67">
        <v>1200</v>
      </c>
    </row>
    <row r="475" spans="2:9" x14ac:dyDescent="0.25">
      <c r="B475" s="117" t="s">
        <v>156</v>
      </c>
      <c r="C475" s="118" t="s">
        <v>400</v>
      </c>
      <c r="D475" s="22" t="s">
        <v>378</v>
      </c>
      <c r="E475" s="22" t="str">
        <f t="shared" si="9"/>
        <v>DeRidderOCCUNET (COMMERCIAL)</v>
      </c>
      <c r="F475" s="22" t="s">
        <v>172</v>
      </c>
      <c r="G475" s="22" t="s">
        <v>173</v>
      </c>
      <c r="H475" s="22" t="s">
        <v>154</v>
      </c>
      <c r="I475" s="67">
        <v>1200</v>
      </c>
    </row>
    <row r="476" spans="2:9" x14ac:dyDescent="0.25">
      <c r="B476" s="117" t="s">
        <v>162</v>
      </c>
      <c r="C476" s="118" t="s">
        <v>62</v>
      </c>
      <c r="D476" s="22" t="s">
        <v>378</v>
      </c>
      <c r="E476" s="22" t="str">
        <f t="shared" si="9"/>
        <v>GNOOCCUNET (COMMERCIAL)</v>
      </c>
      <c r="F476" s="22" t="s">
        <v>172</v>
      </c>
      <c r="G476" s="22" t="s">
        <v>173</v>
      </c>
      <c r="H476" s="22" t="s">
        <v>154</v>
      </c>
      <c r="I476" s="67">
        <v>1200</v>
      </c>
    </row>
    <row r="477" spans="2:9" x14ac:dyDescent="0.25">
      <c r="B477" s="117" t="s">
        <v>158</v>
      </c>
      <c r="C477" s="118" t="s">
        <v>415</v>
      </c>
      <c r="D477" s="22" t="s">
        <v>378</v>
      </c>
      <c r="E477" s="22" t="str">
        <f t="shared" si="9"/>
        <v>HammondOCCUNET (COMMERCIAL)</v>
      </c>
      <c r="F477" s="22" t="s">
        <v>172</v>
      </c>
      <c r="G477" s="22" t="s">
        <v>173</v>
      </c>
      <c r="H477" s="22" t="s">
        <v>154</v>
      </c>
      <c r="I477" s="67">
        <v>1200</v>
      </c>
    </row>
    <row r="478" spans="2:9" x14ac:dyDescent="0.25">
      <c r="B478" s="117" t="s">
        <v>169</v>
      </c>
      <c r="C478" s="118" t="s">
        <v>397</v>
      </c>
      <c r="D478" s="22" t="s">
        <v>378</v>
      </c>
      <c r="E478" s="22" t="str">
        <f t="shared" si="9"/>
        <v>KatyOCCUNET (COMMERCIAL)</v>
      </c>
      <c r="F478" s="22" t="s">
        <v>172</v>
      </c>
      <c r="G478" s="22" t="s">
        <v>173</v>
      </c>
      <c r="H478" s="22" t="s">
        <v>154</v>
      </c>
      <c r="I478" s="67">
        <v>1200</v>
      </c>
    </row>
    <row r="479" spans="2:9" x14ac:dyDescent="0.25">
      <c r="B479" s="117" t="s">
        <v>158</v>
      </c>
      <c r="C479" s="118" t="s">
        <v>412</v>
      </c>
      <c r="D479" s="22" t="s">
        <v>378</v>
      </c>
      <c r="E479" s="22" t="str">
        <f t="shared" si="9"/>
        <v>KentwoodOCCUNET (COMMERCIAL)</v>
      </c>
      <c r="F479" s="22" t="s">
        <v>172</v>
      </c>
      <c r="G479" s="22" t="s">
        <v>173</v>
      </c>
      <c r="H479" s="22" t="s">
        <v>154</v>
      </c>
      <c r="I479" s="67">
        <v>1200</v>
      </c>
    </row>
    <row r="480" spans="2:9" x14ac:dyDescent="0.25">
      <c r="B480" s="117" t="s">
        <v>149</v>
      </c>
      <c r="C480" s="118" t="s">
        <v>413</v>
      </c>
      <c r="D480" s="22" t="s">
        <v>378</v>
      </c>
      <c r="E480" s="22" t="str">
        <f t="shared" si="9"/>
        <v>LafayetteOCCUNET (COMMERCIAL)</v>
      </c>
      <c r="F480" s="22" t="s">
        <v>172</v>
      </c>
      <c r="G480" s="22" t="s">
        <v>173</v>
      </c>
      <c r="H480" s="22" t="s">
        <v>154</v>
      </c>
      <c r="I480" s="67">
        <v>1200</v>
      </c>
    </row>
    <row r="481" spans="2:9" x14ac:dyDescent="0.25">
      <c r="B481" s="117" t="s">
        <v>157</v>
      </c>
      <c r="C481" s="118" t="s">
        <v>401</v>
      </c>
      <c r="D481" s="22" t="s">
        <v>378</v>
      </c>
      <c r="E481" s="22" t="str">
        <f t="shared" si="9"/>
        <v>Lake CharlesOCCUNET (COMMERCIAL)</v>
      </c>
      <c r="F481" s="22" t="s">
        <v>172</v>
      </c>
      <c r="G481" s="22" t="s">
        <v>173</v>
      </c>
      <c r="H481" s="22" t="s">
        <v>154</v>
      </c>
      <c r="I481" s="67">
        <v>1200</v>
      </c>
    </row>
    <row r="482" spans="2:9" x14ac:dyDescent="0.25">
      <c r="B482" s="117" t="s">
        <v>165</v>
      </c>
      <c r="C482" s="118" t="s">
        <v>398</v>
      </c>
      <c r="D482" s="22" t="s">
        <v>378</v>
      </c>
      <c r="E482" s="22" t="str">
        <f t="shared" si="9"/>
        <v>LongviewOCCUNET (COMMERCIAL)</v>
      </c>
      <c r="F482" s="22" t="s">
        <v>172</v>
      </c>
      <c r="G482" s="22" t="s">
        <v>173</v>
      </c>
      <c r="H482" s="22" t="s">
        <v>154</v>
      </c>
      <c r="I482" s="67">
        <v>1200</v>
      </c>
    </row>
    <row r="483" spans="2:9" x14ac:dyDescent="0.25">
      <c r="B483" s="117" t="s">
        <v>166</v>
      </c>
      <c r="C483" s="118" t="s">
        <v>399</v>
      </c>
      <c r="D483" s="22" t="s">
        <v>378</v>
      </c>
      <c r="E483" s="22" t="str">
        <f t="shared" si="9"/>
        <v>LufkinOCCUNET (COMMERCIAL)</v>
      </c>
      <c r="F483" s="22" t="s">
        <v>172</v>
      </c>
      <c r="G483" s="22" t="s">
        <v>173</v>
      </c>
      <c r="H483" s="22" t="s">
        <v>154</v>
      </c>
      <c r="I483" s="67">
        <v>1200</v>
      </c>
    </row>
    <row r="484" spans="2:9" x14ac:dyDescent="0.25">
      <c r="B484" s="117" t="s">
        <v>162</v>
      </c>
      <c r="C484" s="118" t="s">
        <v>416</v>
      </c>
      <c r="D484" s="22" t="s">
        <v>378</v>
      </c>
      <c r="E484" s="22" t="str">
        <f t="shared" si="9"/>
        <v>MarreroOCCUNET (COMMERCIAL)</v>
      </c>
      <c r="F484" s="22" t="s">
        <v>172</v>
      </c>
      <c r="G484" s="22" t="s">
        <v>173</v>
      </c>
      <c r="H484" s="22" t="s">
        <v>154</v>
      </c>
      <c r="I484" s="67">
        <v>1200</v>
      </c>
    </row>
    <row r="485" spans="2:9" x14ac:dyDescent="0.25">
      <c r="B485" s="117" t="s">
        <v>163</v>
      </c>
      <c r="C485" s="118" t="s">
        <v>404</v>
      </c>
      <c r="D485" s="22" t="s">
        <v>378</v>
      </c>
      <c r="E485" s="22" t="str">
        <f t="shared" si="9"/>
        <v>MidlandOCCUNET (COMMERCIAL)</v>
      </c>
      <c r="F485" s="22" t="s">
        <v>172</v>
      </c>
      <c r="G485" s="22" t="s">
        <v>173</v>
      </c>
      <c r="H485" s="22" t="s">
        <v>154</v>
      </c>
      <c r="I485" s="67">
        <v>1200</v>
      </c>
    </row>
    <row r="486" spans="2:9" x14ac:dyDescent="0.25">
      <c r="B486" s="117" t="s">
        <v>160</v>
      </c>
      <c r="C486" s="118" t="s">
        <v>414</v>
      </c>
      <c r="D486" s="22" t="s">
        <v>378</v>
      </c>
      <c r="E486" s="22" t="str">
        <f t="shared" si="9"/>
        <v>OpelousasOCCUNET (COMMERCIAL)</v>
      </c>
      <c r="F486" s="22" t="s">
        <v>172</v>
      </c>
      <c r="G486" s="22" t="s">
        <v>173</v>
      </c>
      <c r="H486" s="22" t="s">
        <v>154</v>
      </c>
      <c r="I486" s="67">
        <v>1200</v>
      </c>
    </row>
    <row r="487" spans="2:9" x14ac:dyDescent="0.25">
      <c r="B487" s="117" t="s">
        <v>167</v>
      </c>
      <c r="C487" s="118" t="s">
        <v>405</v>
      </c>
      <c r="D487" s="22" t="s">
        <v>378</v>
      </c>
      <c r="E487" s="22" t="str">
        <f t="shared" si="9"/>
        <v>PasadenaOCCUNET (COMMERCIAL)</v>
      </c>
      <c r="F487" s="22" t="s">
        <v>172</v>
      </c>
      <c r="G487" s="22" t="s">
        <v>173</v>
      </c>
      <c r="H487" s="22" t="s">
        <v>154</v>
      </c>
      <c r="I487" s="67">
        <v>1200</v>
      </c>
    </row>
    <row r="488" spans="2:9" x14ac:dyDescent="0.25">
      <c r="B488" s="117" t="s">
        <v>168</v>
      </c>
      <c r="C488" s="118" t="s">
        <v>406</v>
      </c>
      <c r="D488" s="22" t="s">
        <v>378</v>
      </c>
      <c r="E488" s="22" t="str">
        <f t="shared" si="9"/>
        <v>WacoOCCUNET (COMMERCIAL)</v>
      </c>
      <c r="F488" s="22" t="s">
        <v>172</v>
      </c>
      <c r="G488" s="22" t="s">
        <v>173</v>
      </c>
      <c r="H488" s="22" t="s">
        <v>154</v>
      </c>
      <c r="I488" s="67">
        <v>1200</v>
      </c>
    </row>
    <row r="489" spans="2:9" x14ac:dyDescent="0.25">
      <c r="B489" s="117" t="s">
        <v>155</v>
      </c>
      <c r="C489" s="118" t="s">
        <v>411</v>
      </c>
      <c r="D489" s="22" t="s">
        <v>379</v>
      </c>
      <c r="E489" s="22" t="str">
        <f t="shared" si="9"/>
        <v>Baton RougeOCHSNER HEALTH PLAN (MEDICARE ADVANTAGE)</v>
      </c>
      <c r="F489" s="22" t="s">
        <v>176</v>
      </c>
      <c r="G489" s="22" t="s">
        <v>173</v>
      </c>
      <c r="H489" s="22" t="s">
        <v>154</v>
      </c>
      <c r="I489" s="67">
        <v>723.59</v>
      </c>
    </row>
    <row r="490" spans="2:9" x14ac:dyDescent="0.25">
      <c r="B490" s="117" t="s">
        <v>162</v>
      </c>
      <c r="C490" s="118" t="s">
        <v>62</v>
      </c>
      <c r="D490" s="22" t="s">
        <v>379</v>
      </c>
      <c r="E490" s="22" t="str">
        <f t="shared" si="9"/>
        <v>GNOOCHSNER HEALTH PLAN (MEDICARE ADVANTAGE)</v>
      </c>
      <c r="F490" s="22" t="s">
        <v>176</v>
      </c>
      <c r="G490" s="22" t="s">
        <v>173</v>
      </c>
      <c r="H490" s="22" t="s">
        <v>154</v>
      </c>
      <c r="I490" s="67">
        <v>738.33</v>
      </c>
    </row>
    <row r="491" spans="2:9" x14ac:dyDescent="0.25">
      <c r="B491" s="117" t="s">
        <v>158</v>
      </c>
      <c r="C491" s="118" t="s">
        <v>415</v>
      </c>
      <c r="D491" s="22" t="s">
        <v>379</v>
      </c>
      <c r="E491" s="22" t="str">
        <f t="shared" si="9"/>
        <v>HammondOCHSNER HEALTH PLAN (MEDICARE ADVANTAGE)</v>
      </c>
      <c r="F491" s="22" t="s">
        <v>176</v>
      </c>
      <c r="G491" s="22" t="s">
        <v>173</v>
      </c>
      <c r="H491" s="22" t="s">
        <v>154</v>
      </c>
      <c r="I491" s="67">
        <v>745.03</v>
      </c>
    </row>
    <row r="492" spans="2:9" x14ac:dyDescent="0.25">
      <c r="B492" s="117" t="s">
        <v>164</v>
      </c>
      <c r="C492" s="22" t="s">
        <v>49</v>
      </c>
      <c r="D492" s="22" t="s">
        <v>214</v>
      </c>
      <c r="E492" s="22" t="str">
        <f t="shared" si="9"/>
        <v>ABILENEOPTUM (COMMERCIAL)</v>
      </c>
      <c r="F492" s="22" t="s">
        <v>172</v>
      </c>
      <c r="G492" s="22" t="s">
        <v>173</v>
      </c>
      <c r="H492" s="22" t="s">
        <v>154</v>
      </c>
      <c r="I492" s="67">
        <v>950</v>
      </c>
    </row>
    <row r="493" spans="2:9" x14ac:dyDescent="0.25">
      <c r="B493" s="117" t="s">
        <v>161</v>
      </c>
      <c r="C493" s="22" t="s">
        <v>61</v>
      </c>
      <c r="D493" s="22" t="s">
        <v>214</v>
      </c>
      <c r="E493" s="22" t="str">
        <f t="shared" si="9"/>
        <v>ALEXANDRIAOPTUM (COMMERCIAL)</v>
      </c>
      <c r="F493" s="22" t="s">
        <v>172</v>
      </c>
      <c r="G493" s="22" t="s">
        <v>173</v>
      </c>
      <c r="H493" s="22" t="s">
        <v>154</v>
      </c>
      <c r="I493" s="67">
        <v>925</v>
      </c>
    </row>
    <row r="494" spans="2:9" x14ac:dyDescent="0.25">
      <c r="B494" s="117" t="s">
        <v>309</v>
      </c>
      <c r="C494" s="22" t="s">
        <v>261</v>
      </c>
      <c r="D494" s="22" t="s">
        <v>214</v>
      </c>
      <c r="E494" s="22" t="str">
        <f t="shared" si="9"/>
        <v>AMARILLOOPTUM (COMMERCIAL)</v>
      </c>
      <c r="F494" s="22" t="s">
        <v>172</v>
      </c>
      <c r="G494" s="22" t="s">
        <v>173</v>
      </c>
      <c r="H494" s="22" t="s">
        <v>154</v>
      </c>
      <c r="I494" s="67">
        <v>950</v>
      </c>
    </row>
    <row r="495" spans="2:9" x14ac:dyDescent="0.25">
      <c r="B495" s="117" t="s">
        <v>155</v>
      </c>
      <c r="C495" s="22" t="s">
        <v>53</v>
      </c>
      <c r="D495" s="22" t="s">
        <v>214</v>
      </c>
      <c r="E495" s="22" t="str">
        <f t="shared" si="9"/>
        <v>BATON ROUGEOPTUM (COMMERCIAL)</v>
      </c>
      <c r="F495" s="22" t="s">
        <v>172</v>
      </c>
      <c r="G495" s="22" t="s">
        <v>173</v>
      </c>
      <c r="H495" s="22" t="s">
        <v>154</v>
      </c>
      <c r="I495" s="67">
        <v>925</v>
      </c>
    </row>
    <row r="496" spans="2:9" x14ac:dyDescent="0.25">
      <c r="B496" s="117" t="s">
        <v>170</v>
      </c>
      <c r="C496" s="22" t="s">
        <v>54</v>
      </c>
      <c r="D496" s="22" t="s">
        <v>214</v>
      </c>
      <c r="E496" s="22" t="str">
        <f t="shared" si="9"/>
        <v>BILOXIOPTUM (COMMERCIAL)</v>
      </c>
      <c r="F496" s="22" t="s">
        <v>172</v>
      </c>
      <c r="G496" s="22" t="s">
        <v>173</v>
      </c>
      <c r="H496" s="22" t="s">
        <v>154</v>
      </c>
      <c r="I496" s="67">
        <v>925</v>
      </c>
    </row>
    <row r="497" spans="2:9" x14ac:dyDescent="0.25">
      <c r="B497" s="117" t="s">
        <v>156</v>
      </c>
      <c r="C497" s="22" t="s">
        <v>55</v>
      </c>
      <c r="D497" s="22" t="s">
        <v>214</v>
      </c>
      <c r="E497" s="22" t="str">
        <f t="shared" si="9"/>
        <v>DERIDDEROPTUM (COMMERCIAL)</v>
      </c>
      <c r="F497" s="22" t="s">
        <v>172</v>
      </c>
      <c r="G497" s="22" t="s">
        <v>173</v>
      </c>
      <c r="H497" s="22" t="s">
        <v>154</v>
      </c>
      <c r="I497" s="67">
        <v>925</v>
      </c>
    </row>
    <row r="498" spans="2:9" x14ac:dyDescent="0.25">
      <c r="B498" s="117" t="s">
        <v>162</v>
      </c>
      <c r="C498" s="22" t="s">
        <v>62</v>
      </c>
      <c r="D498" s="22" t="s">
        <v>214</v>
      </c>
      <c r="E498" s="22" t="str">
        <f t="shared" si="9"/>
        <v>GNOOPTUM (COMMERCIAL)</v>
      </c>
      <c r="F498" s="22" t="s">
        <v>172</v>
      </c>
      <c r="G498" s="22" t="s">
        <v>173</v>
      </c>
      <c r="H498" s="22" t="s">
        <v>154</v>
      </c>
      <c r="I498" s="67">
        <v>925</v>
      </c>
    </row>
    <row r="499" spans="2:9" x14ac:dyDescent="0.25">
      <c r="B499" s="117" t="s">
        <v>169</v>
      </c>
      <c r="C499" s="22" t="s">
        <v>52</v>
      </c>
      <c r="D499" s="22" t="s">
        <v>214</v>
      </c>
      <c r="E499" s="22" t="str">
        <f t="shared" si="9"/>
        <v>KATYOPTUM (COMMERCIAL)</v>
      </c>
      <c r="F499" s="22" t="s">
        <v>172</v>
      </c>
      <c r="G499" s="22" t="s">
        <v>173</v>
      </c>
      <c r="H499" s="22" t="s">
        <v>154</v>
      </c>
      <c r="I499" s="67">
        <v>950</v>
      </c>
    </row>
    <row r="500" spans="2:9" x14ac:dyDescent="0.25">
      <c r="B500" s="117" t="s">
        <v>158</v>
      </c>
      <c r="C500" s="22" t="s">
        <v>159</v>
      </c>
      <c r="D500" s="22" t="s">
        <v>214</v>
      </c>
      <c r="E500" s="22" t="str">
        <f t="shared" si="9"/>
        <v>KENTWOODOPTUM (COMMERCIAL)</v>
      </c>
      <c r="F500" s="22" t="s">
        <v>172</v>
      </c>
      <c r="G500" s="22" t="s">
        <v>173</v>
      </c>
      <c r="H500" s="22" t="s">
        <v>154</v>
      </c>
      <c r="I500" s="67">
        <v>925</v>
      </c>
    </row>
    <row r="501" spans="2:9" x14ac:dyDescent="0.25">
      <c r="B501" s="117" t="s">
        <v>149</v>
      </c>
      <c r="C501" s="22" t="s">
        <v>150</v>
      </c>
      <c r="D501" s="22" t="s">
        <v>214</v>
      </c>
      <c r="E501" s="22" t="str">
        <f t="shared" si="9"/>
        <v>LAFAYETTEOPTUM (COMMERCIAL)</v>
      </c>
      <c r="F501" s="22" t="s">
        <v>172</v>
      </c>
      <c r="G501" s="22" t="s">
        <v>173</v>
      </c>
      <c r="H501" s="22" t="s">
        <v>154</v>
      </c>
      <c r="I501" s="67">
        <v>925</v>
      </c>
    </row>
    <row r="502" spans="2:9" x14ac:dyDescent="0.25">
      <c r="B502" s="117" t="s">
        <v>157</v>
      </c>
      <c r="C502" s="22" t="s">
        <v>57</v>
      </c>
      <c r="D502" s="22" t="s">
        <v>214</v>
      </c>
      <c r="E502" s="22" t="str">
        <f t="shared" si="9"/>
        <v>LAKE CHARLESOPTUM (COMMERCIAL)</v>
      </c>
      <c r="F502" s="22" t="s">
        <v>172</v>
      </c>
      <c r="G502" s="22" t="s">
        <v>173</v>
      </c>
      <c r="H502" s="22" t="s">
        <v>154</v>
      </c>
      <c r="I502" s="67">
        <v>925</v>
      </c>
    </row>
    <row r="503" spans="2:9" x14ac:dyDescent="0.25">
      <c r="B503" s="117" t="s">
        <v>165</v>
      </c>
      <c r="C503" s="22" t="s">
        <v>50</v>
      </c>
      <c r="D503" s="22" t="s">
        <v>214</v>
      </c>
      <c r="E503" s="22" t="str">
        <f t="shared" si="9"/>
        <v>LONGVIEWOPTUM (COMMERCIAL)</v>
      </c>
      <c r="F503" s="22" t="s">
        <v>172</v>
      </c>
      <c r="G503" s="22" t="s">
        <v>173</v>
      </c>
      <c r="H503" s="22" t="s">
        <v>154</v>
      </c>
      <c r="I503" s="67">
        <v>950</v>
      </c>
    </row>
    <row r="504" spans="2:9" x14ac:dyDescent="0.25">
      <c r="B504" s="117" t="s">
        <v>166</v>
      </c>
      <c r="C504" s="22" t="s">
        <v>51</v>
      </c>
      <c r="D504" s="22" t="s">
        <v>214</v>
      </c>
      <c r="E504" s="22" t="str">
        <f t="shared" si="9"/>
        <v>LUFKINOPTUM (COMMERCIAL)</v>
      </c>
      <c r="F504" s="22" t="s">
        <v>172</v>
      </c>
      <c r="G504" s="22" t="s">
        <v>173</v>
      </c>
      <c r="H504" s="22" t="s">
        <v>154</v>
      </c>
      <c r="I504" s="67">
        <v>950</v>
      </c>
    </row>
    <row r="505" spans="2:9" x14ac:dyDescent="0.25">
      <c r="B505" s="117" t="s">
        <v>163</v>
      </c>
      <c r="C505" s="22" t="s">
        <v>48</v>
      </c>
      <c r="D505" s="22" t="s">
        <v>214</v>
      </c>
      <c r="E505" s="22" t="str">
        <f t="shared" si="9"/>
        <v>MIDLANDOPTUM (COMMERCIAL)</v>
      </c>
      <c r="F505" s="22" t="s">
        <v>172</v>
      </c>
      <c r="G505" s="22" t="s">
        <v>173</v>
      </c>
      <c r="H505" s="22" t="s">
        <v>154</v>
      </c>
      <c r="I505" s="67">
        <v>950</v>
      </c>
    </row>
    <row r="506" spans="2:9" x14ac:dyDescent="0.25">
      <c r="B506" s="117" t="s">
        <v>160</v>
      </c>
      <c r="C506" s="22" t="s">
        <v>60</v>
      </c>
      <c r="D506" s="22" t="s">
        <v>214</v>
      </c>
      <c r="E506" s="22" t="str">
        <f t="shared" si="9"/>
        <v>OPELOUSASOPTUM (COMMERCIAL)</v>
      </c>
      <c r="F506" s="22" t="s">
        <v>172</v>
      </c>
      <c r="G506" s="22" t="s">
        <v>173</v>
      </c>
      <c r="H506" s="22" t="s">
        <v>154</v>
      </c>
      <c r="I506" s="67">
        <v>925</v>
      </c>
    </row>
    <row r="507" spans="2:9" x14ac:dyDescent="0.25">
      <c r="B507" s="117" t="s">
        <v>167</v>
      </c>
      <c r="C507" s="22" t="s">
        <v>56</v>
      </c>
      <c r="D507" s="22" t="s">
        <v>214</v>
      </c>
      <c r="E507" s="22" t="str">
        <f t="shared" si="9"/>
        <v>PASADENAOPTUM (COMMERCIAL)</v>
      </c>
      <c r="F507" s="22" t="s">
        <v>172</v>
      </c>
      <c r="G507" s="22" t="s">
        <v>173</v>
      </c>
      <c r="H507" s="22" t="s">
        <v>154</v>
      </c>
      <c r="I507" s="67">
        <v>950</v>
      </c>
    </row>
    <row r="508" spans="2:9" x14ac:dyDescent="0.25">
      <c r="B508" s="117" t="s">
        <v>311</v>
      </c>
      <c r="C508" s="22" t="s">
        <v>312</v>
      </c>
      <c r="D508" s="22" t="s">
        <v>214</v>
      </c>
      <c r="E508" s="22" t="str">
        <f t="shared" si="9"/>
        <v>SHREVEPORTOPTUM (COMMERCIAL)</v>
      </c>
      <c r="F508" s="22" t="s">
        <v>172</v>
      </c>
      <c r="G508" s="22" t="s">
        <v>173</v>
      </c>
      <c r="H508" s="22" t="s">
        <v>154</v>
      </c>
      <c r="I508" s="67">
        <v>925</v>
      </c>
    </row>
    <row r="509" spans="2:9" x14ac:dyDescent="0.25">
      <c r="B509" s="117" t="s">
        <v>168</v>
      </c>
      <c r="C509" s="22" t="s">
        <v>58</v>
      </c>
      <c r="D509" s="22" t="s">
        <v>214</v>
      </c>
      <c r="E509" s="22" t="str">
        <f t="shared" si="9"/>
        <v>WACOOPTUM (COMMERCIAL)</v>
      </c>
      <c r="F509" s="22" t="s">
        <v>172</v>
      </c>
      <c r="G509" s="22" t="s">
        <v>173</v>
      </c>
      <c r="H509" s="22" t="s">
        <v>154</v>
      </c>
      <c r="I509" s="67">
        <v>950</v>
      </c>
    </row>
    <row r="510" spans="2:9" x14ac:dyDescent="0.25">
      <c r="B510" s="117" t="s">
        <v>164</v>
      </c>
      <c r="C510" s="22" t="s">
        <v>49</v>
      </c>
      <c r="D510" s="22" t="s">
        <v>215</v>
      </c>
      <c r="E510" s="22" t="str">
        <f t="shared" si="9"/>
        <v>ABILENEOPTUM (MEDICAID)</v>
      </c>
      <c r="F510" s="22" t="s">
        <v>178</v>
      </c>
      <c r="G510" s="22" t="s">
        <v>216</v>
      </c>
      <c r="H510" s="22" t="s">
        <v>154</v>
      </c>
      <c r="I510" s="67">
        <v>529.59</v>
      </c>
    </row>
    <row r="511" spans="2:9" x14ac:dyDescent="0.25">
      <c r="B511" s="117" t="s">
        <v>309</v>
      </c>
      <c r="C511" s="22" t="s">
        <v>261</v>
      </c>
      <c r="D511" s="22" t="s">
        <v>215</v>
      </c>
      <c r="E511" s="22" t="str">
        <f t="shared" si="9"/>
        <v>AMARILLOOPTUM (MEDICAID)</v>
      </c>
      <c r="F511" s="22" t="s">
        <v>172</v>
      </c>
      <c r="G511" s="22" t="s">
        <v>216</v>
      </c>
      <c r="H511" s="22" t="s">
        <v>154</v>
      </c>
      <c r="I511" s="67">
        <v>529.59</v>
      </c>
    </row>
    <row r="512" spans="2:9" x14ac:dyDescent="0.25">
      <c r="B512" s="117" t="s">
        <v>169</v>
      </c>
      <c r="C512" s="22" t="s">
        <v>52</v>
      </c>
      <c r="D512" s="22" t="s">
        <v>215</v>
      </c>
      <c r="E512" s="22" t="str">
        <f t="shared" si="9"/>
        <v>KATYOPTUM (MEDICAID)</v>
      </c>
      <c r="F512" s="22" t="s">
        <v>178</v>
      </c>
      <c r="G512" s="22" t="s">
        <v>216</v>
      </c>
      <c r="H512" s="22" t="s">
        <v>154</v>
      </c>
      <c r="I512" s="67">
        <v>529.59</v>
      </c>
    </row>
    <row r="513" spans="2:9" x14ac:dyDescent="0.25">
      <c r="B513" s="117" t="s">
        <v>165</v>
      </c>
      <c r="C513" s="22" t="s">
        <v>50</v>
      </c>
      <c r="D513" s="22" t="s">
        <v>215</v>
      </c>
      <c r="E513" s="22" t="str">
        <f t="shared" si="9"/>
        <v>LONGVIEWOPTUM (MEDICAID)</v>
      </c>
      <c r="F513" s="22" t="s">
        <v>178</v>
      </c>
      <c r="G513" s="22" t="s">
        <v>216</v>
      </c>
      <c r="H513" s="22" t="s">
        <v>154</v>
      </c>
      <c r="I513" s="67">
        <v>529.59</v>
      </c>
    </row>
    <row r="514" spans="2:9" x14ac:dyDescent="0.25">
      <c r="B514" s="117" t="s">
        <v>166</v>
      </c>
      <c r="C514" s="22" t="s">
        <v>51</v>
      </c>
      <c r="D514" s="22" t="s">
        <v>215</v>
      </c>
      <c r="E514" s="22" t="str">
        <f t="shared" si="9"/>
        <v>LUFKINOPTUM (MEDICAID)</v>
      </c>
      <c r="F514" s="22" t="s">
        <v>178</v>
      </c>
      <c r="G514" s="22" t="s">
        <v>216</v>
      </c>
      <c r="H514" s="22" t="s">
        <v>154</v>
      </c>
      <c r="I514" s="67">
        <v>529.59</v>
      </c>
    </row>
    <row r="515" spans="2:9" x14ac:dyDescent="0.25">
      <c r="B515" s="117" t="s">
        <v>163</v>
      </c>
      <c r="C515" s="22" t="s">
        <v>48</v>
      </c>
      <c r="D515" s="22" t="s">
        <v>215</v>
      </c>
      <c r="E515" s="22" t="str">
        <f t="shared" si="9"/>
        <v>MIDLANDOPTUM (MEDICAID)</v>
      </c>
      <c r="F515" s="22" t="s">
        <v>178</v>
      </c>
      <c r="G515" s="22" t="s">
        <v>216</v>
      </c>
      <c r="H515" s="22" t="s">
        <v>154</v>
      </c>
      <c r="I515" s="67">
        <v>529.59</v>
      </c>
    </row>
    <row r="516" spans="2:9" x14ac:dyDescent="0.25">
      <c r="B516" s="117" t="s">
        <v>167</v>
      </c>
      <c r="C516" s="22" t="s">
        <v>56</v>
      </c>
      <c r="D516" s="22" t="s">
        <v>215</v>
      </c>
      <c r="E516" s="22" t="str">
        <f t="shared" si="9"/>
        <v>PASADENAOPTUM (MEDICAID)</v>
      </c>
      <c r="F516" s="22" t="s">
        <v>178</v>
      </c>
      <c r="G516" s="22" t="s">
        <v>216</v>
      </c>
      <c r="H516" s="22" t="s">
        <v>154</v>
      </c>
      <c r="I516" s="67">
        <v>529.59</v>
      </c>
    </row>
    <row r="517" spans="2:9" x14ac:dyDescent="0.25">
      <c r="B517" s="117" t="s">
        <v>168</v>
      </c>
      <c r="C517" s="22" t="s">
        <v>58</v>
      </c>
      <c r="D517" s="22" t="s">
        <v>215</v>
      </c>
      <c r="E517" s="22" t="str">
        <f t="shared" si="9"/>
        <v>WACOOPTUM (MEDICAID)</v>
      </c>
      <c r="F517" s="22" t="s">
        <v>178</v>
      </c>
      <c r="G517" s="22" t="s">
        <v>216</v>
      </c>
      <c r="H517" s="22" t="s">
        <v>154</v>
      </c>
      <c r="I517" s="67">
        <v>529.59</v>
      </c>
    </row>
    <row r="518" spans="2:9" x14ac:dyDescent="0.25">
      <c r="B518" s="117" t="s">
        <v>164</v>
      </c>
      <c r="C518" s="22" t="s">
        <v>49</v>
      </c>
      <c r="D518" s="22" t="s">
        <v>213</v>
      </c>
      <c r="E518" s="22" t="str">
        <f t="shared" si="9"/>
        <v>ABILENEOPTUM (MEDICARE ADVANTAGE)</v>
      </c>
      <c r="F518" s="22" t="s">
        <v>176</v>
      </c>
      <c r="G518" s="22" t="s">
        <v>173</v>
      </c>
      <c r="H518" s="22" t="s">
        <v>154</v>
      </c>
      <c r="I518" s="67">
        <v>766.94</v>
      </c>
    </row>
    <row r="519" spans="2:9" x14ac:dyDescent="0.25">
      <c r="B519" s="117" t="s">
        <v>161</v>
      </c>
      <c r="C519" s="22" t="s">
        <v>61</v>
      </c>
      <c r="D519" s="22" t="s">
        <v>213</v>
      </c>
      <c r="E519" s="22" t="str">
        <f t="shared" si="9"/>
        <v>ALEXANDRIAOPTUM (MEDICARE ADVANTAGE)</v>
      </c>
      <c r="F519" s="22" t="s">
        <v>176</v>
      </c>
      <c r="G519" s="22" t="s">
        <v>173</v>
      </c>
      <c r="H519" s="22" t="s">
        <v>154</v>
      </c>
      <c r="I519" s="67">
        <v>925</v>
      </c>
    </row>
    <row r="520" spans="2:9" x14ac:dyDescent="0.25">
      <c r="B520" s="117" t="s">
        <v>309</v>
      </c>
      <c r="C520" s="22" t="s">
        <v>261</v>
      </c>
      <c r="D520" s="22" t="s">
        <v>213</v>
      </c>
      <c r="E520" s="22" t="str">
        <f t="shared" si="9"/>
        <v>AMARILLOOPTUM (MEDICARE ADVANTAGE)</v>
      </c>
      <c r="F520" s="22" t="s">
        <v>176</v>
      </c>
      <c r="G520" s="22" t="s">
        <v>153</v>
      </c>
      <c r="H520" s="22" t="s">
        <v>154</v>
      </c>
      <c r="I520" s="67">
        <v>747.17</v>
      </c>
    </row>
    <row r="521" spans="2:9" x14ac:dyDescent="0.25">
      <c r="B521" s="117" t="s">
        <v>155</v>
      </c>
      <c r="C521" s="22" t="s">
        <v>53</v>
      </c>
      <c r="D521" s="22" t="s">
        <v>213</v>
      </c>
      <c r="E521" s="22" t="str">
        <f t="shared" si="9"/>
        <v>BATON ROUGEOPTUM (MEDICARE ADVANTAGE)</v>
      </c>
      <c r="F521" s="22" t="s">
        <v>176</v>
      </c>
      <c r="G521" s="22" t="s">
        <v>173</v>
      </c>
      <c r="H521" s="22" t="s">
        <v>154</v>
      </c>
      <c r="I521" s="67">
        <v>925</v>
      </c>
    </row>
    <row r="522" spans="2:9" x14ac:dyDescent="0.25">
      <c r="B522" s="117" t="s">
        <v>170</v>
      </c>
      <c r="C522" s="22" t="s">
        <v>54</v>
      </c>
      <c r="D522" s="22" t="s">
        <v>213</v>
      </c>
      <c r="E522" s="22" t="str">
        <f t="shared" si="9"/>
        <v>BILOXIOPTUM (MEDICARE ADVANTAGE)</v>
      </c>
      <c r="F522" s="22" t="s">
        <v>176</v>
      </c>
      <c r="G522" s="22" t="s">
        <v>153</v>
      </c>
      <c r="H522" s="22" t="s">
        <v>154</v>
      </c>
      <c r="I522" s="67">
        <v>925</v>
      </c>
    </row>
    <row r="523" spans="2:9" x14ac:dyDescent="0.25">
      <c r="B523" s="117" t="s">
        <v>156</v>
      </c>
      <c r="C523" s="22" t="s">
        <v>55</v>
      </c>
      <c r="D523" s="22" t="s">
        <v>213</v>
      </c>
      <c r="E523" s="22" t="str">
        <f t="shared" si="9"/>
        <v>DERIDDEROPTUM (MEDICARE ADVANTAGE)</v>
      </c>
      <c r="F523" s="22" t="s">
        <v>176</v>
      </c>
      <c r="G523" s="22" t="s">
        <v>173</v>
      </c>
      <c r="H523" s="22" t="s">
        <v>154</v>
      </c>
      <c r="I523" s="67">
        <v>925</v>
      </c>
    </row>
    <row r="524" spans="2:9" x14ac:dyDescent="0.25">
      <c r="B524" s="117" t="s">
        <v>162</v>
      </c>
      <c r="C524" s="22" t="s">
        <v>62</v>
      </c>
      <c r="D524" s="22" t="s">
        <v>213</v>
      </c>
      <c r="E524" s="22" t="str">
        <f t="shared" si="9"/>
        <v>GNOOPTUM (MEDICARE ADVANTAGE)</v>
      </c>
      <c r="F524" s="22" t="s">
        <v>176</v>
      </c>
      <c r="G524" s="22" t="s">
        <v>173</v>
      </c>
      <c r="H524" s="22" t="s">
        <v>154</v>
      </c>
      <c r="I524" s="67">
        <v>925</v>
      </c>
    </row>
    <row r="525" spans="2:9" x14ac:dyDescent="0.25">
      <c r="B525" s="117" t="s">
        <v>169</v>
      </c>
      <c r="C525" s="22" t="s">
        <v>52</v>
      </c>
      <c r="D525" s="22" t="s">
        <v>213</v>
      </c>
      <c r="E525" s="22" t="str">
        <f t="shared" si="9"/>
        <v>KATYOPTUM (MEDICARE ADVANTAGE)</v>
      </c>
      <c r="F525" s="22" t="s">
        <v>176</v>
      </c>
      <c r="G525" s="22" t="s">
        <v>173</v>
      </c>
      <c r="H525" s="22" t="s">
        <v>154</v>
      </c>
      <c r="I525" s="67">
        <v>865.23</v>
      </c>
    </row>
    <row r="526" spans="2:9" x14ac:dyDescent="0.25">
      <c r="B526" s="117" t="s">
        <v>158</v>
      </c>
      <c r="C526" s="22" t="s">
        <v>159</v>
      </c>
      <c r="D526" s="22" t="s">
        <v>213</v>
      </c>
      <c r="E526" s="22" t="str">
        <f t="shared" si="9"/>
        <v>KENTWOODOPTUM (MEDICARE ADVANTAGE)</v>
      </c>
      <c r="F526" s="22" t="s">
        <v>176</v>
      </c>
      <c r="G526" s="22" t="s">
        <v>173</v>
      </c>
      <c r="H526" s="22" t="s">
        <v>154</v>
      </c>
      <c r="I526" s="67">
        <v>925</v>
      </c>
    </row>
    <row r="527" spans="2:9" x14ac:dyDescent="0.25">
      <c r="B527" s="117" t="s">
        <v>149</v>
      </c>
      <c r="C527" s="22" t="s">
        <v>150</v>
      </c>
      <c r="D527" s="22" t="s">
        <v>213</v>
      </c>
      <c r="E527" s="22" t="str">
        <f t="shared" ref="E527:E575" si="10">CONCATENATE(C527,D527)</f>
        <v>LAFAYETTEOPTUM (MEDICARE ADVANTAGE)</v>
      </c>
      <c r="F527" s="22" t="s">
        <v>176</v>
      </c>
      <c r="G527" s="22" t="s">
        <v>173</v>
      </c>
      <c r="H527" s="22" t="s">
        <v>154</v>
      </c>
      <c r="I527" s="67">
        <v>925</v>
      </c>
    </row>
    <row r="528" spans="2:9" x14ac:dyDescent="0.25">
      <c r="B528" s="117" t="s">
        <v>157</v>
      </c>
      <c r="C528" s="22" t="s">
        <v>57</v>
      </c>
      <c r="D528" s="22" t="s">
        <v>213</v>
      </c>
      <c r="E528" s="22" t="str">
        <f t="shared" si="10"/>
        <v>LAKE CHARLESOPTUM (MEDICARE ADVANTAGE)</v>
      </c>
      <c r="F528" s="22" t="s">
        <v>176</v>
      </c>
      <c r="G528" s="22" t="s">
        <v>173</v>
      </c>
      <c r="H528" s="22" t="s">
        <v>154</v>
      </c>
      <c r="I528" s="67">
        <v>925</v>
      </c>
    </row>
    <row r="529" spans="2:9" x14ac:dyDescent="0.25">
      <c r="B529" s="117" t="s">
        <v>165</v>
      </c>
      <c r="C529" s="22" t="s">
        <v>50</v>
      </c>
      <c r="D529" s="22" t="s">
        <v>213</v>
      </c>
      <c r="E529" s="22" t="str">
        <f t="shared" si="10"/>
        <v>LONGVIEWOPTUM (MEDICARE ADVANTAGE)</v>
      </c>
      <c r="F529" s="22" t="s">
        <v>176</v>
      </c>
      <c r="G529" s="22" t="s">
        <v>173</v>
      </c>
      <c r="H529" s="22" t="s">
        <v>154</v>
      </c>
      <c r="I529" s="67">
        <v>769.75</v>
      </c>
    </row>
    <row r="530" spans="2:9" x14ac:dyDescent="0.25">
      <c r="B530" s="117" t="s">
        <v>166</v>
      </c>
      <c r="C530" s="22" t="s">
        <v>51</v>
      </c>
      <c r="D530" s="22" t="s">
        <v>213</v>
      </c>
      <c r="E530" s="22" t="str">
        <f t="shared" si="10"/>
        <v>LUFKINOPTUM (MEDICARE ADVANTAGE)</v>
      </c>
      <c r="F530" s="22" t="s">
        <v>176</v>
      </c>
      <c r="G530" s="22" t="s">
        <v>173</v>
      </c>
      <c r="H530" s="22" t="s">
        <v>154</v>
      </c>
      <c r="I530" s="67">
        <v>756.55</v>
      </c>
    </row>
    <row r="531" spans="2:9" x14ac:dyDescent="0.25">
      <c r="B531" s="117" t="s">
        <v>163</v>
      </c>
      <c r="C531" s="22" t="s">
        <v>48</v>
      </c>
      <c r="D531" s="22" t="s">
        <v>213</v>
      </c>
      <c r="E531" s="22" t="str">
        <f t="shared" si="10"/>
        <v>MIDLANDOPTUM (MEDICARE ADVANTAGE)</v>
      </c>
      <c r="F531" s="22" t="s">
        <v>176</v>
      </c>
      <c r="G531" s="22" t="s">
        <v>153</v>
      </c>
      <c r="H531" s="22" t="s">
        <v>154</v>
      </c>
      <c r="I531" s="67">
        <v>758.36</v>
      </c>
    </row>
    <row r="532" spans="2:9" x14ac:dyDescent="0.25">
      <c r="B532" s="117" t="s">
        <v>160</v>
      </c>
      <c r="C532" s="22" t="s">
        <v>60</v>
      </c>
      <c r="D532" s="22" t="s">
        <v>213</v>
      </c>
      <c r="E532" s="22" t="str">
        <f t="shared" si="10"/>
        <v>OPELOUSASOPTUM (MEDICARE ADVANTAGE)</v>
      </c>
      <c r="F532" s="22" t="s">
        <v>176</v>
      </c>
      <c r="G532" s="22" t="s">
        <v>173</v>
      </c>
      <c r="H532" s="22" t="s">
        <v>154</v>
      </c>
      <c r="I532" s="67">
        <v>925</v>
      </c>
    </row>
    <row r="533" spans="2:9" x14ac:dyDescent="0.25">
      <c r="B533" s="117" t="s">
        <v>167</v>
      </c>
      <c r="C533" s="22" t="s">
        <v>56</v>
      </c>
      <c r="D533" s="22" t="s">
        <v>213</v>
      </c>
      <c r="E533" s="22" t="str">
        <f t="shared" si="10"/>
        <v>PASADENAOPTUM (MEDICARE ADVANTAGE)</v>
      </c>
      <c r="F533" s="22" t="s">
        <v>176</v>
      </c>
      <c r="G533" s="22" t="s">
        <v>153</v>
      </c>
      <c r="H533" s="22" t="s">
        <v>154</v>
      </c>
      <c r="I533" s="67">
        <v>865.23</v>
      </c>
    </row>
    <row r="534" spans="2:9" x14ac:dyDescent="0.25">
      <c r="B534" s="117" t="s">
        <v>311</v>
      </c>
      <c r="C534" s="22" t="s">
        <v>312</v>
      </c>
      <c r="D534" s="22" t="s">
        <v>213</v>
      </c>
      <c r="E534" s="22" t="str">
        <f t="shared" si="10"/>
        <v>SHREVEPORTOPTUM (MEDICARE ADVANTAGE)</v>
      </c>
      <c r="F534" s="22" t="s">
        <v>176</v>
      </c>
      <c r="G534" s="22" t="s">
        <v>173</v>
      </c>
      <c r="H534" s="22" t="s">
        <v>154</v>
      </c>
      <c r="I534" s="67">
        <v>910</v>
      </c>
    </row>
    <row r="535" spans="2:9" x14ac:dyDescent="0.25">
      <c r="B535" s="117" t="s">
        <v>168</v>
      </c>
      <c r="C535" s="22" t="s">
        <v>58</v>
      </c>
      <c r="D535" s="22" t="s">
        <v>213</v>
      </c>
      <c r="E535" s="22" t="str">
        <f t="shared" si="10"/>
        <v>WACOOPTUM (MEDICARE ADVANTAGE)</v>
      </c>
      <c r="F535" s="22" t="s">
        <v>176</v>
      </c>
      <c r="G535" s="22" t="s">
        <v>153</v>
      </c>
      <c r="H535" s="22" t="s">
        <v>154</v>
      </c>
      <c r="I535" s="67">
        <v>805.93</v>
      </c>
    </row>
    <row r="536" spans="2:9" x14ac:dyDescent="0.25">
      <c r="B536" s="117" t="s">
        <v>161</v>
      </c>
      <c r="C536" s="119" t="s">
        <v>410</v>
      </c>
      <c r="D536" s="22" t="s">
        <v>380</v>
      </c>
      <c r="E536" s="22" t="str">
        <f t="shared" si="10"/>
        <v>AlexandriaOPTUM VA CCN (MEDICARE ADVANTAGE)</v>
      </c>
      <c r="F536" s="22" t="s">
        <v>176</v>
      </c>
      <c r="G536" s="22" t="s">
        <v>153</v>
      </c>
      <c r="H536" s="22" t="s">
        <v>154</v>
      </c>
      <c r="I536" s="67">
        <v>781.21</v>
      </c>
    </row>
    <row r="537" spans="2:9" x14ac:dyDescent="0.25">
      <c r="B537" s="117" t="s">
        <v>155</v>
      </c>
      <c r="C537" s="118" t="s">
        <v>411</v>
      </c>
      <c r="D537" s="22" t="s">
        <v>380</v>
      </c>
      <c r="E537" s="22" t="str">
        <f t="shared" si="10"/>
        <v>Baton RougeOPTUM VA CCN (MEDICARE ADVANTAGE)</v>
      </c>
      <c r="F537" s="22" t="s">
        <v>176</v>
      </c>
      <c r="G537" s="22" t="s">
        <v>153</v>
      </c>
      <c r="H537" s="22" t="s">
        <v>154</v>
      </c>
      <c r="I537" s="67">
        <v>723.59</v>
      </c>
    </row>
    <row r="538" spans="2:9" x14ac:dyDescent="0.25">
      <c r="B538" s="117" t="s">
        <v>170</v>
      </c>
      <c r="C538" s="118" t="s">
        <v>407</v>
      </c>
      <c r="D538" s="22" t="s">
        <v>380</v>
      </c>
      <c r="E538" s="22" t="str">
        <f t="shared" si="10"/>
        <v>BiloxiOPTUM VA CCN (MEDICARE ADVANTAGE)</v>
      </c>
      <c r="F538" s="22" t="s">
        <v>176</v>
      </c>
      <c r="G538" s="22" t="s">
        <v>153</v>
      </c>
      <c r="H538" s="22" t="s">
        <v>154</v>
      </c>
      <c r="I538" s="67">
        <v>692.03</v>
      </c>
    </row>
    <row r="539" spans="2:9" x14ac:dyDescent="0.25">
      <c r="B539" s="117" t="s">
        <v>156</v>
      </c>
      <c r="C539" s="118" t="s">
        <v>400</v>
      </c>
      <c r="D539" s="22" t="s">
        <v>380</v>
      </c>
      <c r="E539" s="22" t="str">
        <f t="shared" si="10"/>
        <v>DeRidderOPTUM VA CCN (MEDICARE ADVANTAGE)</v>
      </c>
      <c r="F539" s="22" t="s">
        <v>176</v>
      </c>
      <c r="G539" s="22" t="s">
        <v>153</v>
      </c>
      <c r="H539" s="22" t="s">
        <v>154</v>
      </c>
      <c r="I539" s="67">
        <v>660.81</v>
      </c>
    </row>
    <row r="540" spans="2:9" x14ac:dyDescent="0.25">
      <c r="B540" s="117" t="s">
        <v>158</v>
      </c>
      <c r="C540" s="118" t="s">
        <v>415</v>
      </c>
      <c r="D540" s="22" t="s">
        <v>380</v>
      </c>
      <c r="E540" s="22" t="str">
        <f t="shared" si="10"/>
        <v>HammondOPTUM VA CCN (MEDICARE ADVANTAGE)</v>
      </c>
      <c r="F540" s="22" t="s">
        <v>176</v>
      </c>
      <c r="G540" s="22" t="s">
        <v>153</v>
      </c>
      <c r="H540" s="22" t="s">
        <v>154</v>
      </c>
      <c r="I540" s="67">
        <v>745.03</v>
      </c>
    </row>
    <row r="541" spans="2:9" x14ac:dyDescent="0.25">
      <c r="B541" s="117" t="s">
        <v>149</v>
      </c>
      <c r="C541" s="118" t="s">
        <v>413</v>
      </c>
      <c r="D541" s="22" t="s">
        <v>380</v>
      </c>
      <c r="E541" s="22" t="str">
        <f t="shared" si="10"/>
        <v>LafayetteOPTUM VA CCN (MEDICARE ADVANTAGE)</v>
      </c>
      <c r="F541" s="22" t="s">
        <v>176</v>
      </c>
      <c r="G541" s="22" t="s">
        <v>153</v>
      </c>
      <c r="H541" s="22" t="s">
        <v>154</v>
      </c>
      <c r="I541" s="67">
        <v>716.62</v>
      </c>
    </row>
    <row r="542" spans="2:9" x14ac:dyDescent="0.25">
      <c r="B542" s="117" t="s">
        <v>157</v>
      </c>
      <c r="C542" s="118" t="s">
        <v>401</v>
      </c>
      <c r="D542" s="22" t="s">
        <v>380</v>
      </c>
      <c r="E542" s="22" t="str">
        <f t="shared" si="10"/>
        <v>Lake CharlesOPTUM VA CCN (MEDICARE ADVANTAGE)</v>
      </c>
      <c r="F542" s="22" t="s">
        <v>176</v>
      </c>
      <c r="G542" s="22" t="s">
        <v>153</v>
      </c>
      <c r="H542" s="22" t="s">
        <v>154</v>
      </c>
      <c r="I542" s="67">
        <v>735.92</v>
      </c>
    </row>
    <row r="543" spans="2:9" x14ac:dyDescent="0.25">
      <c r="B543" s="117" t="s">
        <v>162</v>
      </c>
      <c r="C543" s="118" t="s">
        <v>416</v>
      </c>
      <c r="D543" s="22" t="s">
        <v>380</v>
      </c>
      <c r="E543" s="22" t="str">
        <f t="shared" si="10"/>
        <v>MarreroOPTUM VA CCN (MEDICARE ADVANTAGE)</v>
      </c>
      <c r="F543" s="22" t="s">
        <v>176</v>
      </c>
      <c r="G543" s="22" t="s">
        <v>153</v>
      </c>
      <c r="H543" s="22" t="s">
        <v>154</v>
      </c>
      <c r="I543" s="67">
        <v>738.33</v>
      </c>
    </row>
    <row r="544" spans="2:9" x14ac:dyDescent="0.25">
      <c r="B544" s="117" t="s">
        <v>160</v>
      </c>
      <c r="C544" s="118" t="s">
        <v>414</v>
      </c>
      <c r="D544" s="22" t="s">
        <v>380</v>
      </c>
      <c r="E544" s="22" t="str">
        <f t="shared" si="10"/>
        <v>OpelousasOPTUM VA CCN (MEDICARE ADVANTAGE)</v>
      </c>
      <c r="F544" s="22" t="s">
        <v>176</v>
      </c>
      <c r="G544" s="22" t="s">
        <v>153</v>
      </c>
      <c r="H544" s="22" t="s">
        <v>154</v>
      </c>
      <c r="I544" s="67">
        <v>660.81</v>
      </c>
    </row>
    <row r="545" spans="2:9" x14ac:dyDescent="0.25">
      <c r="B545" s="117" t="s">
        <v>311</v>
      </c>
      <c r="C545" s="119" t="s">
        <v>402</v>
      </c>
      <c r="D545" s="22" t="s">
        <v>380</v>
      </c>
      <c r="E545" s="22" t="str">
        <f t="shared" si="10"/>
        <v>ShreveportOPTUM VA CCN (MEDICARE ADVANTAGE)</v>
      </c>
      <c r="F545" s="22" t="s">
        <v>176</v>
      </c>
      <c r="G545" s="22" t="s">
        <v>153</v>
      </c>
      <c r="H545" s="22" t="s">
        <v>154</v>
      </c>
      <c r="I545" s="67">
        <v>765.26</v>
      </c>
    </row>
    <row r="546" spans="2:9" x14ac:dyDescent="0.25">
      <c r="B546" s="117" t="s">
        <v>155</v>
      </c>
      <c r="C546" s="118" t="s">
        <v>411</v>
      </c>
      <c r="D546" s="22" t="s">
        <v>381</v>
      </c>
      <c r="E546" s="22" t="str">
        <f t="shared" si="10"/>
        <v>Baton RougePACE (FMOL) (MEDICARE ADVANTAGE)</v>
      </c>
      <c r="F546" s="22" t="s">
        <v>176</v>
      </c>
      <c r="G546" s="22" t="s">
        <v>153</v>
      </c>
      <c r="H546" s="22" t="s">
        <v>154</v>
      </c>
      <c r="I546" s="67">
        <v>723.59</v>
      </c>
    </row>
    <row r="547" spans="2:9" x14ac:dyDescent="0.25">
      <c r="B547" s="117" t="s">
        <v>149</v>
      </c>
      <c r="C547" s="118" t="s">
        <v>413</v>
      </c>
      <c r="D547" s="22" t="s">
        <v>381</v>
      </c>
      <c r="E547" s="22" t="str">
        <f t="shared" si="10"/>
        <v>LafayettePACE (FMOL) (MEDICARE ADVANTAGE)</v>
      </c>
      <c r="F547" s="22" t="s">
        <v>176</v>
      </c>
      <c r="G547" s="22" t="s">
        <v>153</v>
      </c>
      <c r="H547" s="22" t="s">
        <v>154</v>
      </c>
      <c r="I547" s="67">
        <v>716.62</v>
      </c>
    </row>
    <row r="548" spans="2:9" x14ac:dyDescent="0.25">
      <c r="B548" s="117" t="s">
        <v>163</v>
      </c>
      <c r="C548" s="119" t="s">
        <v>404</v>
      </c>
      <c r="D548" s="22" t="s">
        <v>382</v>
      </c>
      <c r="E548" s="22" t="str">
        <f t="shared" si="10"/>
        <v>MidlandPERMIACARE MHMR (MEDICAID)</v>
      </c>
      <c r="F548" s="22" t="s">
        <v>178</v>
      </c>
      <c r="G548" s="22" t="s">
        <v>173</v>
      </c>
      <c r="H548" s="22" t="s">
        <v>154</v>
      </c>
      <c r="I548" s="67">
        <v>700</v>
      </c>
    </row>
    <row r="549" spans="2:9" x14ac:dyDescent="0.25">
      <c r="B549" s="117" t="s">
        <v>163</v>
      </c>
      <c r="C549" s="119" t="s">
        <v>404</v>
      </c>
      <c r="D549" s="22" t="s">
        <v>383</v>
      </c>
      <c r="E549" s="22" t="str">
        <f t="shared" si="10"/>
        <v>MidlandPRESBYTERIAN NETWORK NM (MEDICAID)</v>
      </c>
      <c r="F549" s="22" t="s">
        <v>178</v>
      </c>
      <c r="G549" s="22" t="s">
        <v>173</v>
      </c>
      <c r="H549" s="22" t="s">
        <v>154</v>
      </c>
      <c r="I549" s="67">
        <v>735</v>
      </c>
    </row>
    <row r="550" spans="2:9" x14ac:dyDescent="0.25">
      <c r="B550" s="117" t="s">
        <v>164</v>
      </c>
      <c r="C550" s="119" t="s">
        <v>403</v>
      </c>
      <c r="D550" s="22" t="s">
        <v>384</v>
      </c>
      <c r="E550" s="22" t="str">
        <f t="shared" si="10"/>
        <v>AbilenePROVIDER NETWORK OF AMERICA (MEDICARE ADVANTAGE)</v>
      </c>
      <c r="F550" s="22" t="s">
        <v>176</v>
      </c>
      <c r="G550" s="22" t="s">
        <v>153</v>
      </c>
      <c r="H550" s="22" t="s">
        <v>154</v>
      </c>
      <c r="I550" s="67">
        <v>766.94</v>
      </c>
    </row>
    <row r="551" spans="2:9" x14ac:dyDescent="0.25">
      <c r="B551" s="117" t="s">
        <v>169</v>
      </c>
      <c r="C551" s="118" t="s">
        <v>397</v>
      </c>
      <c r="D551" s="22" t="s">
        <v>384</v>
      </c>
      <c r="E551" s="22" t="str">
        <f t="shared" si="10"/>
        <v>KatyPROVIDER NETWORK OF AMERICA (MEDICARE ADVANTAGE)</v>
      </c>
      <c r="F551" s="22" t="s">
        <v>176</v>
      </c>
      <c r="G551" s="22" t="s">
        <v>153</v>
      </c>
      <c r="H551" s="22" t="s">
        <v>154</v>
      </c>
      <c r="I551" s="67">
        <v>865.23</v>
      </c>
    </row>
    <row r="552" spans="2:9" x14ac:dyDescent="0.25">
      <c r="B552" s="117" t="s">
        <v>165</v>
      </c>
      <c r="C552" s="118" t="s">
        <v>398</v>
      </c>
      <c r="D552" s="22" t="s">
        <v>384</v>
      </c>
      <c r="E552" s="22" t="str">
        <f t="shared" si="10"/>
        <v>LongviewPROVIDER NETWORK OF AMERICA (MEDICARE ADVANTAGE)</v>
      </c>
      <c r="F552" s="22" t="s">
        <v>176</v>
      </c>
      <c r="G552" s="22" t="s">
        <v>153</v>
      </c>
      <c r="H552" s="22" t="s">
        <v>154</v>
      </c>
      <c r="I552" s="67">
        <v>769.75</v>
      </c>
    </row>
    <row r="553" spans="2:9" x14ac:dyDescent="0.25">
      <c r="B553" s="117" t="s">
        <v>166</v>
      </c>
      <c r="C553" s="118" t="s">
        <v>399</v>
      </c>
      <c r="D553" s="22" t="s">
        <v>384</v>
      </c>
      <c r="E553" s="22" t="str">
        <f t="shared" si="10"/>
        <v>LufkinPROVIDER NETWORK OF AMERICA (MEDICARE ADVANTAGE)</v>
      </c>
      <c r="F553" s="22" t="s">
        <v>176</v>
      </c>
      <c r="G553" s="22" t="s">
        <v>153</v>
      </c>
      <c r="H553" s="22" t="s">
        <v>154</v>
      </c>
      <c r="I553" s="67">
        <v>756.55</v>
      </c>
    </row>
    <row r="554" spans="2:9" x14ac:dyDescent="0.25">
      <c r="B554" s="117" t="s">
        <v>163</v>
      </c>
      <c r="C554" s="118" t="s">
        <v>404</v>
      </c>
      <c r="D554" s="22" t="s">
        <v>384</v>
      </c>
      <c r="E554" s="22" t="str">
        <f t="shared" si="10"/>
        <v>MidlandPROVIDER NETWORK OF AMERICA (MEDICARE ADVANTAGE)</v>
      </c>
      <c r="F554" s="22" t="s">
        <v>176</v>
      </c>
      <c r="G554" s="22" t="s">
        <v>153</v>
      </c>
      <c r="H554" s="22" t="s">
        <v>154</v>
      </c>
      <c r="I554" s="67">
        <v>758.36</v>
      </c>
    </row>
    <row r="555" spans="2:9" x14ac:dyDescent="0.25">
      <c r="B555" s="117" t="s">
        <v>164</v>
      </c>
      <c r="C555" s="119" t="s">
        <v>403</v>
      </c>
      <c r="D555" s="22" t="s">
        <v>385</v>
      </c>
      <c r="E555" s="22" t="str">
        <f t="shared" si="10"/>
        <v>AbilenePROVIDER PARTNERS HEALTH PLAN (PPHP) (MEDICARE ADVANTAGE)</v>
      </c>
      <c r="F555" s="22" t="s">
        <v>176</v>
      </c>
      <c r="G555" s="22" t="s">
        <v>153</v>
      </c>
      <c r="H555" s="22" t="s">
        <v>154</v>
      </c>
      <c r="I555" s="67">
        <v>766.94</v>
      </c>
    </row>
    <row r="556" spans="2:9" x14ac:dyDescent="0.25">
      <c r="B556" s="117" t="s">
        <v>309</v>
      </c>
      <c r="C556" s="118" t="s">
        <v>396</v>
      </c>
      <c r="D556" s="22" t="s">
        <v>385</v>
      </c>
      <c r="E556" s="22" t="str">
        <f t="shared" si="10"/>
        <v>AmarilloPROVIDER PARTNERS HEALTH PLAN (PPHP) (MEDICARE ADVANTAGE)</v>
      </c>
      <c r="F556" s="22" t="s">
        <v>176</v>
      </c>
      <c r="G556" s="22" t="s">
        <v>153</v>
      </c>
      <c r="H556" s="22" t="s">
        <v>154</v>
      </c>
      <c r="I556" s="67">
        <v>747.17</v>
      </c>
    </row>
    <row r="557" spans="2:9" x14ac:dyDescent="0.25">
      <c r="B557" s="117" t="s">
        <v>169</v>
      </c>
      <c r="C557" s="118" t="s">
        <v>397</v>
      </c>
      <c r="D557" s="22" t="s">
        <v>385</v>
      </c>
      <c r="E557" s="22" t="str">
        <f t="shared" si="10"/>
        <v>KatyPROVIDER PARTNERS HEALTH PLAN (PPHP) (MEDICARE ADVANTAGE)</v>
      </c>
      <c r="F557" s="22" t="s">
        <v>176</v>
      </c>
      <c r="G557" s="22" t="s">
        <v>153</v>
      </c>
      <c r="H557" s="22" t="s">
        <v>154</v>
      </c>
      <c r="I557" s="67">
        <v>865.23</v>
      </c>
    </row>
    <row r="558" spans="2:9" x14ac:dyDescent="0.25">
      <c r="B558" s="117" t="s">
        <v>165</v>
      </c>
      <c r="C558" s="118" t="s">
        <v>398</v>
      </c>
      <c r="D558" s="22" t="s">
        <v>385</v>
      </c>
      <c r="E558" s="22" t="str">
        <f t="shared" si="10"/>
        <v>LongviewPROVIDER PARTNERS HEALTH PLAN (PPHP) (MEDICARE ADVANTAGE)</v>
      </c>
      <c r="F558" s="22" t="s">
        <v>176</v>
      </c>
      <c r="G558" s="22" t="s">
        <v>153</v>
      </c>
      <c r="H558" s="22" t="s">
        <v>154</v>
      </c>
      <c r="I558" s="67">
        <v>769.75</v>
      </c>
    </row>
    <row r="559" spans="2:9" x14ac:dyDescent="0.25">
      <c r="B559" s="117" t="s">
        <v>166</v>
      </c>
      <c r="C559" s="118" t="s">
        <v>399</v>
      </c>
      <c r="D559" s="22" t="s">
        <v>385</v>
      </c>
      <c r="E559" s="22" t="str">
        <f t="shared" si="10"/>
        <v>LufkinPROVIDER PARTNERS HEALTH PLAN (PPHP) (MEDICARE ADVANTAGE)</v>
      </c>
      <c r="F559" s="22" t="s">
        <v>176</v>
      </c>
      <c r="G559" s="22" t="s">
        <v>153</v>
      </c>
      <c r="H559" s="22" t="s">
        <v>154</v>
      </c>
      <c r="I559" s="67">
        <v>756.55</v>
      </c>
    </row>
    <row r="560" spans="2:9" x14ac:dyDescent="0.25">
      <c r="B560" s="117" t="s">
        <v>163</v>
      </c>
      <c r="C560" s="118" t="s">
        <v>404</v>
      </c>
      <c r="D560" s="22" t="s">
        <v>385</v>
      </c>
      <c r="E560" s="22" t="str">
        <f t="shared" si="10"/>
        <v>MidlandPROVIDER PARTNERS HEALTH PLAN (PPHP) (MEDICARE ADVANTAGE)</v>
      </c>
      <c r="F560" s="22" t="s">
        <v>176</v>
      </c>
      <c r="G560" s="22" t="s">
        <v>153</v>
      </c>
      <c r="H560" s="22" t="s">
        <v>154</v>
      </c>
      <c r="I560" s="67">
        <v>758.36</v>
      </c>
    </row>
    <row r="561" spans="2:9" x14ac:dyDescent="0.25">
      <c r="B561" s="117" t="s">
        <v>167</v>
      </c>
      <c r="C561" s="118" t="s">
        <v>405</v>
      </c>
      <c r="D561" s="22" t="s">
        <v>385</v>
      </c>
      <c r="E561" s="22" t="str">
        <f t="shared" si="10"/>
        <v>PasadenaPROVIDER PARTNERS HEALTH PLAN (PPHP) (MEDICARE ADVANTAGE)</v>
      </c>
      <c r="F561" s="22" t="s">
        <v>176</v>
      </c>
      <c r="G561" s="22" t="s">
        <v>153</v>
      </c>
      <c r="H561" s="22" t="s">
        <v>154</v>
      </c>
      <c r="I561" s="67">
        <v>865.23</v>
      </c>
    </row>
    <row r="562" spans="2:9" x14ac:dyDescent="0.25">
      <c r="B562" s="117" t="s">
        <v>168</v>
      </c>
      <c r="C562" s="118" t="s">
        <v>406</v>
      </c>
      <c r="D562" s="22" t="s">
        <v>385</v>
      </c>
      <c r="E562" s="22" t="str">
        <f t="shared" si="10"/>
        <v>WacoPROVIDER PARTNERS HEALTH PLAN (PPHP) (MEDICARE ADVANTAGE)</v>
      </c>
      <c r="F562" s="22" t="s">
        <v>176</v>
      </c>
      <c r="G562" s="22" t="s">
        <v>153</v>
      </c>
      <c r="H562" s="22" t="s">
        <v>154</v>
      </c>
      <c r="I562" s="67">
        <v>805.93</v>
      </c>
    </row>
    <row r="563" spans="2:9" x14ac:dyDescent="0.25">
      <c r="B563" s="117" t="s">
        <v>168</v>
      </c>
      <c r="C563" s="119" t="s">
        <v>406</v>
      </c>
      <c r="D563" s="22" t="s">
        <v>386</v>
      </c>
      <c r="E563" s="22" t="str">
        <f t="shared" si="10"/>
        <v>WacoRIGHTCARE (COMMERCIAL)</v>
      </c>
      <c r="F563" s="22" t="s">
        <v>172</v>
      </c>
      <c r="G563" s="22" t="s">
        <v>173</v>
      </c>
      <c r="H563" s="22" t="s">
        <v>154</v>
      </c>
      <c r="I563" s="67">
        <v>880</v>
      </c>
    </row>
    <row r="564" spans="2:9" x14ac:dyDescent="0.25">
      <c r="B564" s="117" t="s">
        <v>168</v>
      </c>
      <c r="C564" s="119" t="s">
        <v>406</v>
      </c>
      <c r="D564" s="22" t="s">
        <v>387</v>
      </c>
      <c r="E564" s="22" t="str">
        <f t="shared" si="10"/>
        <v>WacoRIGHTCARE (MEDICAID)</v>
      </c>
      <c r="F564" s="22" t="s">
        <v>178</v>
      </c>
      <c r="G564" s="22" t="s">
        <v>153</v>
      </c>
      <c r="H564" s="22" t="s">
        <v>154</v>
      </c>
      <c r="I564" s="67">
        <v>805.93</v>
      </c>
    </row>
    <row r="565" spans="2:9" x14ac:dyDescent="0.25">
      <c r="B565" s="117" t="s">
        <v>163</v>
      </c>
      <c r="C565" s="119" t="s">
        <v>403</v>
      </c>
      <c r="D565" s="22" t="s">
        <v>388</v>
      </c>
      <c r="E565" s="22" t="str">
        <f t="shared" si="10"/>
        <v>AbileneSCOTT AND WHITE (MEDICARE ADVANTAGE)</v>
      </c>
      <c r="F565" s="22" t="s">
        <v>176</v>
      </c>
      <c r="G565" s="22" t="s">
        <v>153</v>
      </c>
      <c r="H565" s="22" t="s">
        <v>154</v>
      </c>
      <c r="I565" s="67">
        <v>758.36</v>
      </c>
    </row>
    <row r="566" spans="2:9" x14ac:dyDescent="0.25">
      <c r="B566" s="117" t="s">
        <v>309</v>
      </c>
      <c r="C566" s="118" t="s">
        <v>396</v>
      </c>
      <c r="D566" s="22" t="s">
        <v>388</v>
      </c>
      <c r="E566" s="22" t="str">
        <f t="shared" si="10"/>
        <v>AmarilloSCOTT AND WHITE (MEDICARE ADVANTAGE)</v>
      </c>
      <c r="F566" s="22" t="s">
        <v>176</v>
      </c>
      <c r="G566" s="22" t="s">
        <v>153</v>
      </c>
      <c r="H566" s="22" t="s">
        <v>154</v>
      </c>
      <c r="I566" s="67">
        <v>747.17</v>
      </c>
    </row>
    <row r="567" spans="2:9" x14ac:dyDescent="0.25">
      <c r="B567" s="117" t="s">
        <v>169</v>
      </c>
      <c r="C567" s="118" t="s">
        <v>397</v>
      </c>
      <c r="D567" s="22" t="s">
        <v>388</v>
      </c>
      <c r="E567" s="22" t="str">
        <f t="shared" si="10"/>
        <v>KatySCOTT AND WHITE (MEDICARE ADVANTAGE)</v>
      </c>
      <c r="F567" s="22" t="s">
        <v>176</v>
      </c>
      <c r="G567" s="22" t="s">
        <v>153</v>
      </c>
      <c r="H567" s="22" t="s">
        <v>154</v>
      </c>
      <c r="I567" s="67">
        <v>865.23</v>
      </c>
    </row>
    <row r="568" spans="2:9" x14ac:dyDescent="0.25">
      <c r="B568" s="117" t="s">
        <v>165</v>
      </c>
      <c r="C568" s="118" t="s">
        <v>398</v>
      </c>
      <c r="D568" s="22" t="s">
        <v>388</v>
      </c>
      <c r="E568" s="22" t="str">
        <f t="shared" si="10"/>
        <v>LongviewSCOTT AND WHITE (MEDICARE ADVANTAGE)</v>
      </c>
      <c r="F568" s="22" t="s">
        <v>176</v>
      </c>
      <c r="G568" s="22" t="s">
        <v>153</v>
      </c>
      <c r="H568" s="22" t="s">
        <v>154</v>
      </c>
      <c r="I568" s="67">
        <v>769.75</v>
      </c>
    </row>
    <row r="569" spans="2:9" x14ac:dyDescent="0.25">
      <c r="B569" s="117" t="s">
        <v>166</v>
      </c>
      <c r="C569" s="118" t="s">
        <v>399</v>
      </c>
      <c r="D569" s="22" t="s">
        <v>388</v>
      </c>
      <c r="E569" s="22" t="str">
        <f t="shared" si="10"/>
        <v>LufkinSCOTT AND WHITE (MEDICARE ADVANTAGE)</v>
      </c>
      <c r="F569" s="22" t="s">
        <v>176</v>
      </c>
      <c r="G569" s="22" t="s">
        <v>153</v>
      </c>
      <c r="H569" s="22" t="s">
        <v>154</v>
      </c>
      <c r="I569" s="67">
        <v>756.55</v>
      </c>
    </row>
    <row r="570" spans="2:9" x14ac:dyDescent="0.25">
      <c r="B570" s="117" t="s">
        <v>163</v>
      </c>
      <c r="C570" s="118" t="s">
        <v>404</v>
      </c>
      <c r="D570" s="22" t="s">
        <v>388</v>
      </c>
      <c r="E570" s="22" t="str">
        <f t="shared" si="10"/>
        <v>MidlandSCOTT AND WHITE (MEDICARE ADVANTAGE)</v>
      </c>
      <c r="F570" s="22" t="s">
        <v>176</v>
      </c>
      <c r="G570" s="22" t="s">
        <v>153</v>
      </c>
      <c r="H570" s="22" t="s">
        <v>154</v>
      </c>
      <c r="I570" s="67">
        <v>758.36</v>
      </c>
    </row>
    <row r="571" spans="2:9" x14ac:dyDescent="0.25">
      <c r="B571" s="117" t="s">
        <v>167</v>
      </c>
      <c r="C571" s="118" t="s">
        <v>405</v>
      </c>
      <c r="D571" s="22" t="s">
        <v>388</v>
      </c>
      <c r="E571" s="22" t="str">
        <f t="shared" si="10"/>
        <v>PasadenaSCOTT AND WHITE (MEDICARE ADVANTAGE)</v>
      </c>
      <c r="F571" s="22" t="s">
        <v>176</v>
      </c>
      <c r="G571" s="22" t="s">
        <v>153</v>
      </c>
      <c r="H571" s="22" t="s">
        <v>154</v>
      </c>
      <c r="I571" s="67">
        <v>865.23</v>
      </c>
    </row>
    <row r="572" spans="2:9" x14ac:dyDescent="0.25">
      <c r="B572" s="117" t="s">
        <v>168</v>
      </c>
      <c r="C572" s="118" t="s">
        <v>406</v>
      </c>
      <c r="D572" s="22" t="s">
        <v>388</v>
      </c>
      <c r="E572" s="22" t="str">
        <f t="shared" si="10"/>
        <v>WacoSCOTT AND WHITE (MEDICARE ADVANTAGE)</v>
      </c>
      <c r="F572" s="22" t="s">
        <v>176</v>
      </c>
      <c r="G572" s="22" t="s">
        <v>153</v>
      </c>
      <c r="H572" s="22" t="s">
        <v>154</v>
      </c>
      <c r="I572" s="67">
        <v>805.93</v>
      </c>
    </row>
    <row r="573" spans="2:9" x14ac:dyDescent="0.25">
      <c r="B573" s="117" t="s">
        <v>164</v>
      </c>
      <c r="C573" s="119" t="s">
        <v>403</v>
      </c>
      <c r="D573" s="22" t="s">
        <v>389</v>
      </c>
      <c r="E573" s="22" t="str">
        <f t="shared" si="10"/>
        <v>AbileneSTARCARE MHMR (MEDICAID)</v>
      </c>
      <c r="F573" s="22" t="s">
        <v>178</v>
      </c>
      <c r="G573" s="22" t="s">
        <v>173</v>
      </c>
      <c r="H573" s="22" t="s">
        <v>154</v>
      </c>
      <c r="I573" s="67">
        <v>675</v>
      </c>
    </row>
    <row r="574" spans="2:9" x14ac:dyDescent="0.25">
      <c r="B574" s="117" t="s">
        <v>339</v>
      </c>
      <c r="C574" s="119" t="s">
        <v>408</v>
      </c>
      <c r="D574" s="22" t="s">
        <v>389</v>
      </c>
      <c r="E574" s="22" t="str">
        <f t="shared" si="10"/>
        <v>LubbockSTARCARE MHMR (MEDICAID)</v>
      </c>
      <c r="F574" s="22" t="s">
        <v>178</v>
      </c>
      <c r="G574" s="22" t="s">
        <v>173</v>
      </c>
      <c r="H574" s="22" t="s">
        <v>154</v>
      </c>
      <c r="I574" s="67">
        <v>700</v>
      </c>
    </row>
    <row r="575" spans="2:9" x14ac:dyDescent="0.25">
      <c r="B575" s="117" t="s">
        <v>163</v>
      </c>
      <c r="C575" s="119" t="s">
        <v>404</v>
      </c>
      <c r="D575" s="22" t="s">
        <v>389</v>
      </c>
      <c r="E575" s="22" t="str">
        <f t="shared" si="10"/>
        <v>MidlandSTARCARE MHMR (MEDICAID)</v>
      </c>
      <c r="F575" s="22" t="s">
        <v>178</v>
      </c>
      <c r="G575" s="22" t="s">
        <v>173</v>
      </c>
      <c r="H575" s="22" t="s">
        <v>154</v>
      </c>
      <c r="I575" s="67">
        <v>675</v>
      </c>
    </row>
    <row r="576" spans="2:9" x14ac:dyDescent="0.25">
      <c r="B576" s="117" t="s">
        <v>164</v>
      </c>
      <c r="C576" s="22" t="s">
        <v>49</v>
      </c>
      <c r="D576" s="22" t="s">
        <v>229</v>
      </c>
      <c r="E576" s="22" t="str">
        <f>CONCATENATE(C576,D576)</f>
        <v>ABILENESUPERIOR (MEDICARE ADVANTAGE)</v>
      </c>
      <c r="F576" s="22" t="s">
        <v>176</v>
      </c>
      <c r="G576" s="22" t="s">
        <v>153</v>
      </c>
      <c r="H576" s="22" t="s">
        <v>154</v>
      </c>
      <c r="I576" s="67">
        <v>766.94</v>
      </c>
    </row>
    <row r="577" spans="2:9" x14ac:dyDescent="0.25">
      <c r="B577" s="117" t="s">
        <v>309</v>
      </c>
      <c r="C577" s="119" t="s">
        <v>396</v>
      </c>
      <c r="D577" s="22" t="s">
        <v>229</v>
      </c>
      <c r="E577" s="22" t="str">
        <f t="shared" ref="E577:E580" si="11">CONCATENATE(C577,D577)</f>
        <v>AmarilloSUPERIOR (MEDICARE ADVANTAGE)</v>
      </c>
      <c r="F577" s="22" t="s">
        <v>176</v>
      </c>
      <c r="G577" s="22" t="s">
        <v>153</v>
      </c>
      <c r="H577" s="22" t="s">
        <v>154</v>
      </c>
      <c r="I577" s="67">
        <v>747.17</v>
      </c>
    </row>
    <row r="578" spans="2:9" x14ac:dyDescent="0.25">
      <c r="B578" s="117" t="s">
        <v>156</v>
      </c>
      <c r="C578" s="119" t="s">
        <v>400</v>
      </c>
      <c r="D578" s="22" t="s">
        <v>229</v>
      </c>
      <c r="E578" s="22" t="str">
        <f t="shared" si="11"/>
        <v>DeRidderSUPERIOR (MEDICARE ADVANTAGE)</v>
      </c>
      <c r="F578" s="22" t="s">
        <v>176</v>
      </c>
      <c r="G578" s="22" t="s">
        <v>153</v>
      </c>
      <c r="H578" s="22" t="s">
        <v>154</v>
      </c>
      <c r="I578" s="67">
        <v>660.81</v>
      </c>
    </row>
    <row r="579" spans="2:9" x14ac:dyDescent="0.25">
      <c r="B579" s="117" t="s">
        <v>169</v>
      </c>
      <c r="C579" s="22" t="s">
        <v>52</v>
      </c>
      <c r="D579" s="22" t="s">
        <v>229</v>
      </c>
      <c r="E579" s="22" t="str">
        <f t="shared" si="11"/>
        <v>KATYSUPERIOR (MEDICARE ADVANTAGE)</v>
      </c>
      <c r="F579" s="22" t="s">
        <v>176</v>
      </c>
      <c r="G579" s="22" t="s">
        <v>153</v>
      </c>
      <c r="H579" s="22" t="s">
        <v>154</v>
      </c>
      <c r="I579" s="67">
        <v>865.23</v>
      </c>
    </row>
    <row r="580" spans="2:9" x14ac:dyDescent="0.25">
      <c r="B580" s="117" t="s">
        <v>157</v>
      </c>
      <c r="C580" s="118" t="s">
        <v>401</v>
      </c>
      <c r="D580" s="22" t="s">
        <v>229</v>
      </c>
      <c r="E580" s="22" t="str">
        <f t="shared" si="11"/>
        <v>Lake CharlesSUPERIOR (MEDICARE ADVANTAGE)</v>
      </c>
      <c r="F580" s="22" t="s">
        <v>176</v>
      </c>
      <c r="G580" s="22" t="s">
        <v>153</v>
      </c>
      <c r="H580" s="22" t="s">
        <v>154</v>
      </c>
      <c r="I580" s="67">
        <v>735.92</v>
      </c>
    </row>
    <row r="581" spans="2:9" x14ac:dyDescent="0.25">
      <c r="B581" s="117" t="s">
        <v>165</v>
      </c>
      <c r="C581" s="22" t="s">
        <v>50</v>
      </c>
      <c r="D581" s="22" t="s">
        <v>229</v>
      </c>
      <c r="E581" s="22" t="str">
        <f>CONCATENATE(C581,D581)</f>
        <v>LONGVIEWSUPERIOR (MEDICARE ADVANTAGE)</v>
      </c>
      <c r="F581" s="22" t="s">
        <v>176</v>
      </c>
      <c r="G581" s="22" t="s">
        <v>153</v>
      </c>
      <c r="H581" s="22" t="s">
        <v>154</v>
      </c>
      <c r="I581" s="67">
        <v>769.75</v>
      </c>
    </row>
    <row r="582" spans="2:9" x14ac:dyDescent="0.25">
      <c r="B582" s="117" t="s">
        <v>166</v>
      </c>
      <c r="C582" s="22" t="s">
        <v>51</v>
      </c>
      <c r="D582" s="22" t="s">
        <v>229</v>
      </c>
      <c r="E582" s="22" t="str">
        <f>CONCATENATE(C582,D582)</f>
        <v>LUFKINSUPERIOR (MEDICARE ADVANTAGE)</v>
      </c>
      <c r="F582" s="22" t="s">
        <v>176</v>
      </c>
      <c r="G582" s="22" t="s">
        <v>153</v>
      </c>
      <c r="H582" s="22" t="s">
        <v>154</v>
      </c>
      <c r="I582" s="67">
        <v>756.55</v>
      </c>
    </row>
    <row r="583" spans="2:9" x14ac:dyDescent="0.25">
      <c r="B583" s="117" t="s">
        <v>163</v>
      </c>
      <c r="C583" s="22" t="s">
        <v>48</v>
      </c>
      <c r="D583" s="22" t="s">
        <v>229</v>
      </c>
      <c r="E583" s="22" t="str">
        <f>CONCATENATE(C583,D583)</f>
        <v>MIDLANDSUPERIOR (MEDICARE ADVANTAGE)</v>
      </c>
      <c r="F583" s="22" t="s">
        <v>176</v>
      </c>
      <c r="G583" s="22" t="s">
        <v>153</v>
      </c>
      <c r="H583" s="22" t="s">
        <v>154</v>
      </c>
      <c r="I583" s="67">
        <v>758.36</v>
      </c>
    </row>
    <row r="584" spans="2:9" x14ac:dyDescent="0.25">
      <c r="B584" s="117" t="s">
        <v>167</v>
      </c>
      <c r="C584" s="22" t="s">
        <v>56</v>
      </c>
      <c r="D584" s="22" t="s">
        <v>229</v>
      </c>
      <c r="E584" s="22" t="str">
        <f>CONCATENATE(C584,D584)</f>
        <v>PASADENASUPERIOR (MEDICARE ADVANTAGE)</v>
      </c>
      <c r="F584" s="22" t="s">
        <v>176</v>
      </c>
      <c r="G584" s="22" t="s">
        <v>153</v>
      </c>
      <c r="H584" s="22" t="s">
        <v>154</v>
      </c>
      <c r="I584" s="67">
        <v>865.23</v>
      </c>
    </row>
    <row r="585" spans="2:9" x14ac:dyDescent="0.25">
      <c r="B585" s="117" t="s">
        <v>168</v>
      </c>
      <c r="C585" s="22" t="s">
        <v>58</v>
      </c>
      <c r="D585" s="22" t="s">
        <v>229</v>
      </c>
      <c r="E585" s="22" t="str">
        <f>CONCATENATE(C585,D585)</f>
        <v>WACOSUPERIOR (MEDICARE ADVANTAGE)</v>
      </c>
      <c r="F585" s="22" t="s">
        <v>176</v>
      </c>
      <c r="G585" s="22" t="s">
        <v>153</v>
      </c>
      <c r="H585" s="22" t="s">
        <v>154</v>
      </c>
      <c r="I585" s="67">
        <v>805.93</v>
      </c>
    </row>
    <row r="586" spans="2:9" x14ac:dyDescent="0.25">
      <c r="B586" s="117" t="s">
        <v>164</v>
      </c>
      <c r="C586" s="119" t="s">
        <v>403</v>
      </c>
      <c r="D586" s="22" t="s">
        <v>390</v>
      </c>
      <c r="E586" s="22" t="str">
        <f t="shared" ref="E586:E649" si="12">CONCATENATE(C586,D586)</f>
        <v>AbileneTEXAS INDEPENDENT HEALTH PLAN (MEDICARE ADVANTAGE)</v>
      </c>
      <c r="F586" s="22" t="s">
        <v>176</v>
      </c>
      <c r="G586" s="22" t="s">
        <v>153</v>
      </c>
      <c r="H586" s="22" t="s">
        <v>154</v>
      </c>
      <c r="I586" s="67">
        <v>766.94</v>
      </c>
    </row>
    <row r="587" spans="2:9" x14ac:dyDescent="0.25">
      <c r="B587" s="117" t="s">
        <v>169</v>
      </c>
      <c r="C587" s="118" t="s">
        <v>397</v>
      </c>
      <c r="D587" s="22" t="s">
        <v>390</v>
      </c>
      <c r="E587" s="22" t="str">
        <f t="shared" si="12"/>
        <v>KatyTEXAS INDEPENDENT HEALTH PLAN (MEDICARE ADVANTAGE)</v>
      </c>
      <c r="F587" s="22" t="s">
        <v>176</v>
      </c>
      <c r="G587" s="22" t="s">
        <v>153</v>
      </c>
      <c r="H587" s="22" t="s">
        <v>154</v>
      </c>
      <c r="I587" s="67">
        <v>865.23</v>
      </c>
    </row>
    <row r="588" spans="2:9" x14ac:dyDescent="0.25">
      <c r="B588" s="117" t="s">
        <v>165</v>
      </c>
      <c r="C588" s="118" t="s">
        <v>398</v>
      </c>
      <c r="D588" s="22" t="s">
        <v>390</v>
      </c>
      <c r="E588" s="22" t="str">
        <f t="shared" si="12"/>
        <v>LongviewTEXAS INDEPENDENT HEALTH PLAN (MEDICARE ADVANTAGE)</v>
      </c>
      <c r="F588" s="22" t="s">
        <v>176</v>
      </c>
      <c r="G588" s="22" t="s">
        <v>153</v>
      </c>
      <c r="H588" s="22" t="s">
        <v>154</v>
      </c>
      <c r="I588" s="67">
        <v>769.75</v>
      </c>
    </row>
    <row r="589" spans="2:9" x14ac:dyDescent="0.25">
      <c r="B589" s="117" t="s">
        <v>166</v>
      </c>
      <c r="C589" s="118" t="s">
        <v>399</v>
      </c>
      <c r="D589" s="22" t="s">
        <v>390</v>
      </c>
      <c r="E589" s="22" t="str">
        <f t="shared" si="12"/>
        <v>LufkinTEXAS INDEPENDENT HEALTH PLAN (MEDICARE ADVANTAGE)</v>
      </c>
      <c r="F589" s="22" t="s">
        <v>176</v>
      </c>
      <c r="G589" s="22" t="s">
        <v>153</v>
      </c>
      <c r="H589" s="22" t="s">
        <v>154</v>
      </c>
      <c r="I589" s="67">
        <v>756.55</v>
      </c>
    </row>
    <row r="590" spans="2:9" x14ac:dyDescent="0.25">
      <c r="B590" s="117" t="s">
        <v>163</v>
      </c>
      <c r="C590" s="118" t="s">
        <v>404</v>
      </c>
      <c r="D590" s="22" t="s">
        <v>390</v>
      </c>
      <c r="E590" s="22" t="str">
        <f t="shared" si="12"/>
        <v>MidlandTEXAS INDEPENDENT HEALTH PLAN (MEDICARE ADVANTAGE)</v>
      </c>
      <c r="F590" s="22" t="s">
        <v>176</v>
      </c>
      <c r="G590" s="22" t="s">
        <v>153</v>
      </c>
      <c r="H590" s="22" t="s">
        <v>154</v>
      </c>
      <c r="I590" s="67">
        <v>758.36</v>
      </c>
    </row>
    <row r="591" spans="2:9" x14ac:dyDescent="0.25">
      <c r="B591" s="117" t="s">
        <v>167</v>
      </c>
      <c r="C591" s="118" t="s">
        <v>405</v>
      </c>
      <c r="D591" s="22" t="s">
        <v>390</v>
      </c>
      <c r="E591" s="22" t="str">
        <f t="shared" si="12"/>
        <v>PasadenaTEXAS INDEPENDENT HEALTH PLAN (MEDICARE ADVANTAGE)</v>
      </c>
      <c r="F591" s="22" t="s">
        <v>176</v>
      </c>
      <c r="G591" s="22" t="s">
        <v>153</v>
      </c>
      <c r="H591" s="22" t="s">
        <v>154</v>
      </c>
      <c r="I591" s="67">
        <v>865.23</v>
      </c>
    </row>
    <row r="592" spans="2:9" x14ac:dyDescent="0.25">
      <c r="B592" s="117" t="s">
        <v>309</v>
      </c>
      <c r="C592" s="119" t="s">
        <v>396</v>
      </c>
      <c r="D592" s="115" t="s">
        <v>391</v>
      </c>
      <c r="E592" s="22" t="str">
        <f t="shared" si="12"/>
        <v>AmarilloTEXAS PANHANDLE CENTERS MHMR (MEDICAID)</v>
      </c>
      <c r="F592" s="22" t="s">
        <v>176</v>
      </c>
      <c r="G592" s="22" t="s">
        <v>153</v>
      </c>
      <c r="H592" s="22" t="s">
        <v>154</v>
      </c>
      <c r="I592" s="67">
        <v>747.17</v>
      </c>
    </row>
    <row r="593" spans="2:9" x14ac:dyDescent="0.25">
      <c r="B593" s="117" t="s">
        <v>164</v>
      </c>
      <c r="C593" s="22" t="s">
        <v>49</v>
      </c>
      <c r="D593" s="22" t="s">
        <v>204</v>
      </c>
      <c r="E593" s="22" t="str">
        <f t="shared" si="12"/>
        <v>ABILENETRICARE HUMANA (COMMERCIAL)</v>
      </c>
      <c r="F593" s="22" t="s">
        <v>172</v>
      </c>
      <c r="G593" s="22" t="s">
        <v>205</v>
      </c>
      <c r="H593" s="22" t="s">
        <v>154</v>
      </c>
      <c r="I593" s="67">
        <v>1207.8</v>
      </c>
    </row>
    <row r="594" spans="2:9" x14ac:dyDescent="0.25">
      <c r="B594" s="117" t="s">
        <v>161</v>
      </c>
      <c r="C594" s="22" t="s">
        <v>61</v>
      </c>
      <c r="D594" s="22" t="s">
        <v>204</v>
      </c>
      <c r="E594" s="22" t="str">
        <f t="shared" si="12"/>
        <v>ALEXANDRIATRICARE HUMANA (COMMERCIAL)</v>
      </c>
      <c r="F594" s="22" t="s">
        <v>172</v>
      </c>
      <c r="G594" s="22" t="s">
        <v>205</v>
      </c>
      <c r="H594" s="22" t="s">
        <v>154</v>
      </c>
      <c r="I594" s="67">
        <v>790.1</v>
      </c>
    </row>
    <row r="595" spans="2:9" x14ac:dyDescent="0.25">
      <c r="B595" s="117" t="s">
        <v>309</v>
      </c>
      <c r="C595" s="22" t="s">
        <v>261</v>
      </c>
      <c r="D595" s="22" t="s">
        <v>204</v>
      </c>
      <c r="E595" s="22" t="str">
        <f t="shared" si="12"/>
        <v>AMARILLOTRICARE HUMANA (COMMERCIAL)</v>
      </c>
      <c r="F595" s="22" t="s">
        <v>172</v>
      </c>
      <c r="G595" s="22" t="s">
        <v>205</v>
      </c>
      <c r="H595" s="22" t="s">
        <v>154</v>
      </c>
      <c r="I595" s="67">
        <v>771.3</v>
      </c>
    </row>
    <row r="596" spans="2:9" x14ac:dyDescent="0.25">
      <c r="B596" s="117" t="s">
        <v>155</v>
      </c>
      <c r="C596" s="22" t="s">
        <v>53</v>
      </c>
      <c r="D596" s="22" t="s">
        <v>204</v>
      </c>
      <c r="E596" s="22" t="str">
        <f t="shared" si="12"/>
        <v>BATON ROUGETRICARE HUMANA (COMMERCIAL)</v>
      </c>
      <c r="F596" s="22" t="s">
        <v>172</v>
      </c>
      <c r="G596" s="22" t="s">
        <v>205</v>
      </c>
      <c r="H596" s="22" t="s">
        <v>154</v>
      </c>
      <c r="I596" s="67">
        <v>752.4</v>
      </c>
    </row>
    <row r="597" spans="2:9" x14ac:dyDescent="0.25">
      <c r="B597" s="117" t="s">
        <v>170</v>
      </c>
      <c r="C597" s="22" t="s">
        <v>54</v>
      </c>
      <c r="D597" s="22" t="s">
        <v>204</v>
      </c>
      <c r="E597" s="22" t="str">
        <f t="shared" si="12"/>
        <v>BILOXITRICARE HUMANA (COMMERCIAL)</v>
      </c>
      <c r="F597" s="22" t="s">
        <v>172</v>
      </c>
      <c r="G597" s="22" t="s">
        <v>205</v>
      </c>
      <c r="H597" s="22" t="s">
        <v>154</v>
      </c>
      <c r="I597" s="67">
        <v>1207.8</v>
      </c>
    </row>
    <row r="598" spans="2:9" x14ac:dyDescent="0.25">
      <c r="B598" s="117" t="s">
        <v>83</v>
      </c>
      <c r="C598" s="118" t="s">
        <v>344</v>
      </c>
      <c r="D598" s="22" t="s">
        <v>204</v>
      </c>
      <c r="E598" s="22" t="str">
        <f t="shared" si="12"/>
        <v>CORPUSTRICARE HUMANA (COMMERCIAL)</v>
      </c>
      <c r="F598" s="22" t="s">
        <v>172</v>
      </c>
      <c r="G598" s="22" t="s">
        <v>205</v>
      </c>
      <c r="H598" s="22" t="s">
        <v>154</v>
      </c>
      <c r="I598" s="67">
        <v>770</v>
      </c>
    </row>
    <row r="599" spans="2:9" x14ac:dyDescent="0.25">
      <c r="B599" s="117" t="s">
        <v>156</v>
      </c>
      <c r="C599" s="22" t="s">
        <v>55</v>
      </c>
      <c r="D599" s="22" t="s">
        <v>204</v>
      </c>
      <c r="E599" s="22" t="str">
        <f t="shared" si="12"/>
        <v>DERIDDERTRICARE HUMANA (COMMERCIAL)</v>
      </c>
      <c r="F599" s="22" t="s">
        <v>172</v>
      </c>
      <c r="G599" s="22" t="s">
        <v>205</v>
      </c>
      <c r="H599" s="22" t="s">
        <v>154</v>
      </c>
      <c r="I599" s="67">
        <v>704.2</v>
      </c>
    </row>
    <row r="600" spans="2:9" x14ac:dyDescent="0.25">
      <c r="B600" s="117" t="s">
        <v>162</v>
      </c>
      <c r="C600" s="22" t="s">
        <v>62</v>
      </c>
      <c r="D600" s="22" t="s">
        <v>204</v>
      </c>
      <c r="E600" s="22" t="str">
        <f t="shared" si="12"/>
        <v>GNOTRICARE HUMANA (COMMERCIAL)</v>
      </c>
      <c r="F600" s="22" t="s">
        <v>172</v>
      </c>
      <c r="G600" s="22" t="s">
        <v>205</v>
      </c>
      <c r="H600" s="22" t="s">
        <v>154</v>
      </c>
      <c r="I600" s="67">
        <v>766</v>
      </c>
    </row>
    <row r="601" spans="2:9" x14ac:dyDescent="0.25">
      <c r="B601" s="117" t="s">
        <v>169</v>
      </c>
      <c r="C601" s="22" t="s">
        <v>52</v>
      </c>
      <c r="D601" s="22" t="s">
        <v>204</v>
      </c>
      <c r="E601" s="22" t="str">
        <f t="shared" si="12"/>
        <v>KATYTRICARE HUMANA (COMMERCIAL)</v>
      </c>
      <c r="F601" s="22" t="s">
        <v>172</v>
      </c>
      <c r="G601" s="22" t="s">
        <v>205</v>
      </c>
      <c r="H601" s="22" t="s">
        <v>154</v>
      </c>
      <c r="I601" s="67">
        <v>861.80000000000007</v>
      </c>
    </row>
    <row r="602" spans="2:9" x14ac:dyDescent="0.25">
      <c r="B602" s="117" t="s">
        <v>158</v>
      </c>
      <c r="C602" s="22" t="s">
        <v>159</v>
      </c>
      <c r="D602" s="22" t="s">
        <v>204</v>
      </c>
      <c r="E602" s="22" t="str">
        <f t="shared" si="12"/>
        <v>KENTWOODTRICARE HUMANA (COMMERCIAL)</v>
      </c>
      <c r="F602" s="22" t="s">
        <v>172</v>
      </c>
      <c r="G602" s="22" t="s">
        <v>205</v>
      </c>
      <c r="H602" s="22" t="s">
        <v>154</v>
      </c>
      <c r="I602" s="67">
        <v>774</v>
      </c>
    </row>
    <row r="603" spans="2:9" x14ac:dyDescent="0.25">
      <c r="B603" s="117" t="s">
        <v>149</v>
      </c>
      <c r="C603" s="22" t="s">
        <v>150</v>
      </c>
      <c r="D603" s="22" t="s">
        <v>204</v>
      </c>
      <c r="E603" s="22" t="str">
        <f t="shared" si="12"/>
        <v>LAFAYETTETRICARE HUMANA (COMMERCIAL)</v>
      </c>
      <c r="F603" s="22" t="s">
        <v>172</v>
      </c>
      <c r="G603" s="22" t="s">
        <v>205</v>
      </c>
      <c r="H603" s="22" t="s">
        <v>154</v>
      </c>
      <c r="I603" s="67">
        <v>739.4</v>
      </c>
    </row>
    <row r="604" spans="2:9" x14ac:dyDescent="0.25">
      <c r="B604" s="117" t="s">
        <v>157</v>
      </c>
      <c r="C604" s="22" t="s">
        <v>57</v>
      </c>
      <c r="D604" s="22" t="s">
        <v>204</v>
      </c>
      <c r="E604" s="22" t="str">
        <f t="shared" si="12"/>
        <v>LAKE CHARLESTRICARE HUMANA (COMMERCIAL)</v>
      </c>
      <c r="F604" s="22" t="s">
        <v>172</v>
      </c>
      <c r="G604" s="22" t="s">
        <v>205</v>
      </c>
      <c r="H604" s="22" t="s">
        <v>154</v>
      </c>
      <c r="I604" s="67">
        <v>759.00000000000011</v>
      </c>
    </row>
    <row r="605" spans="2:9" x14ac:dyDescent="0.25">
      <c r="B605" s="117" t="s">
        <v>165</v>
      </c>
      <c r="C605" s="22" t="s">
        <v>50</v>
      </c>
      <c r="D605" s="22" t="s">
        <v>204</v>
      </c>
      <c r="E605" s="22" t="str">
        <f t="shared" si="12"/>
        <v>LONGVIEWTRICARE HUMANA (COMMERCIAL)</v>
      </c>
      <c r="F605" s="22" t="s">
        <v>172</v>
      </c>
      <c r="G605" s="22" t="s">
        <v>205</v>
      </c>
      <c r="H605" s="22" t="s">
        <v>154</v>
      </c>
      <c r="I605" s="67">
        <v>784.4</v>
      </c>
    </row>
    <row r="606" spans="2:9" x14ac:dyDescent="0.25">
      <c r="B606" s="117" t="s">
        <v>166</v>
      </c>
      <c r="C606" s="22" t="s">
        <v>51</v>
      </c>
      <c r="D606" s="22" t="s">
        <v>204</v>
      </c>
      <c r="E606" s="22" t="str">
        <f t="shared" si="12"/>
        <v>LUFKINTRICARE HUMANA (COMMERCIAL)</v>
      </c>
      <c r="F606" s="22" t="s">
        <v>172</v>
      </c>
      <c r="G606" s="22" t="s">
        <v>205</v>
      </c>
      <c r="H606" s="22" t="s">
        <v>154</v>
      </c>
      <c r="I606" s="67">
        <v>771.3</v>
      </c>
    </row>
    <row r="607" spans="2:9" x14ac:dyDescent="0.25">
      <c r="B607" s="117" t="s">
        <v>163</v>
      </c>
      <c r="C607" s="22" t="s">
        <v>48</v>
      </c>
      <c r="D607" s="22" t="s">
        <v>204</v>
      </c>
      <c r="E607" s="22" t="str">
        <f t="shared" si="12"/>
        <v>MIDLANDTRICARE HUMANA (COMMERCIAL)</v>
      </c>
      <c r="F607" s="22" t="s">
        <v>172</v>
      </c>
      <c r="G607" s="22" t="s">
        <v>205</v>
      </c>
      <c r="H607" s="22" t="s">
        <v>154</v>
      </c>
      <c r="I607" s="67">
        <v>775.5</v>
      </c>
    </row>
    <row r="608" spans="2:9" x14ac:dyDescent="0.25">
      <c r="B608" s="117" t="s">
        <v>160</v>
      </c>
      <c r="C608" s="22" t="s">
        <v>60</v>
      </c>
      <c r="D608" s="22" t="s">
        <v>204</v>
      </c>
      <c r="E608" s="22" t="str">
        <f t="shared" si="12"/>
        <v>OPELOUSASTRICARE HUMANA (COMMERCIAL)</v>
      </c>
      <c r="F608" s="22" t="s">
        <v>172</v>
      </c>
      <c r="G608" s="22" t="s">
        <v>205</v>
      </c>
      <c r="H608" s="22" t="s">
        <v>154</v>
      </c>
      <c r="I608" s="67">
        <v>704.2</v>
      </c>
    </row>
    <row r="609" spans="2:9" x14ac:dyDescent="0.25">
      <c r="B609" s="117" t="s">
        <v>167</v>
      </c>
      <c r="C609" s="22" t="s">
        <v>56</v>
      </c>
      <c r="D609" s="22" t="s">
        <v>204</v>
      </c>
      <c r="E609" s="22" t="str">
        <f t="shared" si="12"/>
        <v>PASADENATRICARE HUMANA (COMMERCIAL)</v>
      </c>
      <c r="F609" s="22" t="s">
        <v>172</v>
      </c>
      <c r="G609" s="22" t="s">
        <v>205</v>
      </c>
      <c r="H609" s="22" t="s">
        <v>154</v>
      </c>
      <c r="I609" s="67">
        <v>861.80000000000007</v>
      </c>
    </row>
    <row r="610" spans="2:9" x14ac:dyDescent="0.25">
      <c r="B610" s="117" t="s">
        <v>311</v>
      </c>
      <c r="C610" s="22" t="s">
        <v>312</v>
      </c>
      <c r="D610" s="22" t="s">
        <v>204</v>
      </c>
      <c r="E610" s="22" t="str">
        <f t="shared" si="12"/>
        <v>SHREVEPORTTRICARE HUMANA (COMMERCIAL)</v>
      </c>
      <c r="F610" s="22" t="s">
        <v>172</v>
      </c>
      <c r="G610" s="22" t="s">
        <v>205</v>
      </c>
      <c r="H610" s="22" t="s">
        <v>154</v>
      </c>
      <c r="I610" s="67">
        <v>782</v>
      </c>
    </row>
    <row r="611" spans="2:9" x14ac:dyDescent="0.25">
      <c r="B611" s="117" t="s">
        <v>168</v>
      </c>
      <c r="C611" s="22" t="s">
        <v>58</v>
      </c>
      <c r="D611" s="22" t="s">
        <v>204</v>
      </c>
      <c r="E611" s="22" t="str">
        <f t="shared" si="12"/>
        <v>WACOTRICARE HUMANA (COMMERCIAL)</v>
      </c>
      <c r="F611" s="22" t="s">
        <v>172</v>
      </c>
      <c r="G611" s="22" t="s">
        <v>205</v>
      </c>
      <c r="H611" s="22" t="s">
        <v>154</v>
      </c>
      <c r="I611" s="67">
        <v>820.19999999999993</v>
      </c>
    </row>
    <row r="612" spans="2:9" x14ac:dyDescent="0.25">
      <c r="B612" s="117" t="s">
        <v>309</v>
      </c>
      <c r="C612" s="119" t="s">
        <v>396</v>
      </c>
      <c r="D612" s="22" t="s">
        <v>392</v>
      </c>
      <c r="E612" s="22" t="str">
        <f t="shared" si="12"/>
        <v>AmarilloTRICARE WEST (COMMERCIAL)</v>
      </c>
      <c r="F612" s="22" t="s">
        <v>172</v>
      </c>
      <c r="G612" s="22" t="s">
        <v>153</v>
      </c>
      <c r="H612" s="22" t="s">
        <v>154</v>
      </c>
      <c r="I612" s="67">
        <v>747.17</v>
      </c>
    </row>
    <row r="613" spans="2:9" x14ac:dyDescent="0.25">
      <c r="B613" s="117" t="s">
        <v>163</v>
      </c>
      <c r="C613" s="119" t="s">
        <v>404</v>
      </c>
      <c r="D613" s="22" t="s">
        <v>392</v>
      </c>
      <c r="E613" s="22" t="str">
        <f t="shared" si="12"/>
        <v>MidlandTRICARE WEST (COMMERCIAL)</v>
      </c>
      <c r="F613" s="22" t="s">
        <v>172</v>
      </c>
      <c r="G613" s="22" t="s">
        <v>153</v>
      </c>
      <c r="H613" s="22" t="s">
        <v>154</v>
      </c>
      <c r="I613" s="67">
        <v>758.36</v>
      </c>
    </row>
    <row r="614" spans="2:9" x14ac:dyDescent="0.25">
      <c r="B614" s="117" t="s">
        <v>309</v>
      </c>
      <c r="C614" s="119" t="s">
        <v>396</v>
      </c>
      <c r="D614" s="22" t="s">
        <v>393</v>
      </c>
      <c r="E614" s="22" t="str">
        <f t="shared" si="12"/>
        <v>AmarilloTRIWEST HEALTHCARE ALLIANCE (VACCN) (MEDICARE ADVANTAGE)</v>
      </c>
      <c r="F614" s="22" t="s">
        <v>176</v>
      </c>
      <c r="G614" s="22" t="s">
        <v>153</v>
      </c>
      <c r="H614" s="22" t="s">
        <v>154</v>
      </c>
      <c r="I614" s="67">
        <v>747.17</v>
      </c>
    </row>
    <row r="615" spans="2:9" x14ac:dyDescent="0.25">
      <c r="B615" s="117" t="s">
        <v>167</v>
      </c>
      <c r="C615" s="119" t="s">
        <v>405</v>
      </c>
      <c r="D615" s="22" t="s">
        <v>393</v>
      </c>
      <c r="E615" s="22" t="str">
        <f t="shared" si="12"/>
        <v>PasadenaTRIWEST HEALTHCARE ALLIANCE (VACCN) (MEDICARE ADVANTAGE)</v>
      </c>
      <c r="F615" s="22" t="s">
        <v>176</v>
      </c>
      <c r="G615" s="22" t="s">
        <v>153</v>
      </c>
      <c r="H615" s="22" t="s">
        <v>154</v>
      </c>
      <c r="I615" s="67">
        <v>865.23</v>
      </c>
    </row>
    <row r="616" spans="2:9" x14ac:dyDescent="0.25">
      <c r="B616" s="117" t="s">
        <v>168</v>
      </c>
      <c r="C616" s="119" t="s">
        <v>406</v>
      </c>
      <c r="D616" s="22" t="s">
        <v>393</v>
      </c>
      <c r="E616" s="22" t="str">
        <f t="shared" si="12"/>
        <v>WacoTRIWEST HEALTHCARE ALLIANCE (VACCN) (MEDICARE ADVANTAGE)</v>
      </c>
      <c r="F616" s="22" t="s">
        <v>176</v>
      </c>
      <c r="G616" s="22" t="s">
        <v>153</v>
      </c>
      <c r="H616" s="22" t="s">
        <v>154</v>
      </c>
      <c r="I616" s="67">
        <v>805.93</v>
      </c>
    </row>
    <row r="617" spans="2:9" x14ac:dyDescent="0.25">
      <c r="B617" s="120" t="s">
        <v>170</v>
      </c>
      <c r="C617" s="116" t="s">
        <v>54</v>
      </c>
      <c r="D617" s="116" t="s">
        <v>228</v>
      </c>
      <c r="E617" s="22" t="str">
        <f t="shared" si="12"/>
        <v>BILOXIUNITED HEALTHCARE (MEDICAID)</v>
      </c>
      <c r="F617" s="22" t="s">
        <v>178</v>
      </c>
      <c r="G617" s="22" t="s">
        <v>223</v>
      </c>
      <c r="H617" s="22" t="s">
        <v>154</v>
      </c>
      <c r="I617" s="67">
        <v>666.39798994974876</v>
      </c>
    </row>
    <row r="618" spans="2:9" x14ac:dyDescent="0.25">
      <c r="B618" s="117" t="s">
        <v>161</v>
      </c>
      <c r="C618" s="22" t="s">
        <v>61</v>
      </c>
      <c r="D618" s="22" t="s">
        <v>218</v>
      </c>
      <c r="E618" s="22" t="str">
        <f t="shared" si="12"/>
        <v>ALEXANDRIAVANTAGE HEALTH PLAN (COMMERCIAL)</v>
      </c>
      <c r="F618" s="22" t="s">
        <v>172</v>
      </c>
      <c r="G618" s="22" t="s">
        <v>173</v>
      </c>
      <c r="H618" s="22" t="s">
        <v>154</v>
      </c>
      <c r="I618" s="67">
        <v>900</v>
      </c>
    </row>
    <row r="619" spans="2:9" x14ac:dyDescent="0.25">
      <c r="B619" s="117" t="s">
        <v>155</v>
      </c>
      <c r="C619" s="22" t="s">
        <v>53</v>
      </c>
      <c r="D619" s="22" t="s">
        <v>218</v>
      </c>
      <c r="E619" s="22" t="str">
        <f t="shared" si="12"/>
        <v>BATON ROUGEVANTAGE HEALTH PLAN (COMMERCIAL)</v>
      </c>
      <c r="F619" s="22" t="s">
        <v>172</v>
      </c>
      <c r="G619" s="22" t="s">
        <v>173</v>
      </c>
      <c r="H619" s="22" t="s">
        <v>154</v>
      </c>
      <c r="I619" s="67">
        <v>900</v>
      </c>
    </row>
    <row r="620" spans="2:9" x14ac:dyDescent="0.25">
      <c r="B620" s="117" t="s">
        <v>170</v>
      </c>
      <c r="C620" s="119" t="s">
        <v>407</v>
      </c>
      <c r="D620" s="22" t="s">
        <v>218</v>
      </c>
      <c r="E620" s="22" t="str">
        <f t="shared" si="12"/>
        <v>BiloxiVANTAGE HEALTH PLAN (COMMERCIAL)</v>
      </c>
      <c r="F620" s="22" t="s">
        <v>172</v>
      </c>
      <c r="G620" s="22" t="s">
        <v>173</v>
      </c>
      <c r="H620" s="22" t="s">
        <v>154</v>
      </c>
      <c r="I620" s="67">
        <v>1000</v>
      </c>
    </row>
    <row r="621" spans="2:9" x14ac:dyDescent="0.25">
      <c r="B621" s="117" t="s">
        <v>156</v>
      </c>
      <c r="C621" s="22" t="s">
        <v>55</v>
      </c>
      <c r="D621" s="22" t="s">
        <v>218</v>
      </c>
      <c r="E621" s="22" t="str">
        <f t="shared" si="12"/>
        <v>DERIDDERVANTAGE HEALTH PLAN (COMMERCIAL)</v>
      </c>
      <c r="F621" s="22" t="s">
        <v>172</v>
      </c>
      <c r="G621" s="22" t="s">
        <v>173</v>
      </c>
      <c r="H621" s="22" t="s">
        <v>154</v>
      </c>
      <c r="I621" s="67">
        <v>900</v>
      </c>
    </row>
    <row r="622" spans="2:9" x14ac:dyDescent="0.25">
      <c r="B622" s="117" t="s">
        <v>162</v>
      </c>
      <c r="C622" s="22" t="s">
        <v>62</v>
      </c>
      <c r="D622" s="22" t="s">
        <v>218</v>
      </c>
      <c r="E622" s="22" t="str">
        <f t="shared" si="12"/>
        <v>GNOVANTAGE HEALTH PLAN (COMMERCIAL)</v>
      </c>
      <c r="F622" s="22" t="s">
        <v>172</v>
      </c>
      <c r="G622" s="22" t="s">
        <v>173</v>
      </c>
      <c r="H622" s="22" t="s">
        <v>154</v>
      </c>
      <c r="I622" s="67">
        <v>900</v>
      </c>
    </row>
    <row r="623" spans="2:9" x14ac:dyDescent="0.25">
      <c r="B623" s="117" t="s">
        <v>158</v>
      </c>
      <c r="C623" s="22" t="s">
        <v>159</v>
      </c>
      <c r="D623" s="22" t="s">
        <v>218</v>
      </c>
      <c r="E623" s="22" t="str">
        <f t="shared" si="12"/>
        <v>KENTWOODVANTAGE HEALTH PLAN (COMMERCIAL)</v>
      </c>
      <c r="F623" s="22" t="s">
        <v>172</v>
      </c>
      <c r="G623" s="22" t="s">
        <v>173</v>
      </c>
      <c r="H623" s="22" t="s">
        <v>154</v>
      </c>
      <c r="I623" s="67">
        <v>900</v>
      </c>
    </row>
    <row r="624" spans="2:9" x14ac:dyDescent="0.25">
      <c r="B624" s="117" t="s">
        <v>149</v>
      </c>
      <c r="C624" s="22" t="s">
        <v>150</v>
      </c>
      <c r="D624" s="22" t="s">
        <v>218</v>
      </c>
      <c r="E624" s="22" t="str">
        <f t="shared" si="12"/>
        <v>LAFAYETTEVANTAGE HEALTH PLAN (COMMERCIAL)</v>
      </c>
      <c r="F624" s="22" t="s">
        <v>172</v>
      </c>
      <c r="G624" s="22" t="s">
        <v>173</v>
      </c>
      <c r="H624" s="22" t="s">
        <v>154</v>
      </c>
      <c r="I624" s="67">
        <v>900</v>
      </c>
    </row>
    <row r="625" spans="2:9" x14ac:dyDescent="0.25">
      <c r="B625" s="117" t="s">
        <v>157</v>
      </c>
      <c r="C625" s="22" t="s">
        <v>57</v>
      </c>
      <c r="D625" s="22" t="s">
        <v>218</v>
      </c>
      <c r="E625" s="22" t="str">
        <f t="shared" si="12"/>
        <v>LAKE CHARLESVANTAGE HEALTH PLAN (COMMERCIAL)</v>
      </c>
      <c r="F625" s="22" t="s">
        <v>172</v>
      </c>
      <c r="G625" s="22" t="s">
        <v>173</v>
      </c>
      <c r="H625" s="22" t="s">
        <v>154</v>
      </c>
      <c r="I625" s="67">
        <v>900</v>
      </c>
    </row>
    <row r="626" spans="2:9" x14ac:dyDescent="0.25">
      <c r="B626" s="117" t="s">
        <v>160</v>
      </c>
      <c r="C626" s="22" t="s">
        <v>60</v>
      </c>
      <c r="D626" s="22" t="s">
        <v>218</v>
      </c>
      <c r="E626" s="22" t="str">
        <f t="shared" si="12"/>
        <v>OPELOUSASVANTAGE HEALTH PLAN (COMMERCIAL)</v>
      </c>
      <c r="F626" s="22" t="s">
        <v>172</v>
      </c>
      <c r="G626" s="22" t="s">
        <v>173</v>
      </c>
      <c r="H626" s="22" t="s">
        <v>154</v>
      </c>
      <c r="I626" s="67">
        <v>900</v>
      </c>
    </row>
    <row r="627" spans="2:9" x14ac:dyDescent="0.25">
      <c r="B627" s="117" t="s">
        <v>311</v>
      </c>
      <c r="C627" s="22" t="s">
        <v>312</v>
      </c>
      <c r="D627" s="22" t="s">
        <v>218</v>
      </c>
      <c r="E627" s="22" t="str">
        <f t="shared" si="12"/>
        <v>SHREVEPORTVANTAGE HEALTH PLAN (COMMERCIAL)</v>
      </c>
      <c r="F627" s="22" t="s">
        <v>172</v>
      </c>
      <c r="G627" s="22" t="s">
        <v>173</v>
      </c>
      <c r="H627" s="22" t="s">
        <v>154</v>
      </c>
      <c r="I627" s="67">
        <v>1000</v>
      </c>
    </row>
    <row r="628" spans="2:9" x14ac:dyDescent="0.25">
      <c r="B628" s="117" t="s">
        <v>161</v>
      </c>
      <c r="C628" s="22" t="s">
        <v>61</v>
      </c>
      <c r="D628" s="22" t="s">
        <v>217</v>
      </c>
      <c r="E628" s="22" t="str">
        <f t="shared" si="12"/>
        <v>ALEXANDRIAVANTAGE HEALTH PLAN (MEDICARE ADVANTAGE)</v>
      </c>
      <c r="F628" s="22" t="s">
        <v>176</v>
      </c>
      <c r="G628" s="22" t="s">
        <v>153</v>
      </c>
      <c r="H628" s="22" t="s">
        <v>154</v>
      </c>
      <c r="I628" s="67">
        <v>781.21</v>
      </c>
    </row>
    <row r="629" spans="2:9" x14ac:dyDescent="0.25">
      <c r="B629" s="117" t="s">
        <v>155</v>
      </c>
      <c r="C629" s="22" t="s">
        <v>53</v>
      </c>
      <c r="D629" s="22" t="s">
        <v>217</v>
      </c>
      <c r="E629" s="22" t="str">
        <f t="shared" si="12"/>
        <v>BATON ROUGEVANTAGE HEALTH PLAN (MEDICARE ADVANTAGE)</v>
      </c>
      <c r="F629" s="22" t="s">
        <v>176</v>
      </c>
      <c r="G629" s="22" t="s">
        <v>153</v>
      </c>
      <c r="H629" s="22" t="s">
        <v>154</v>
      </c>
      <c r="I629" s="67">
        <v>723.59</v>
      </c>
    </row>
    <row r="630" spans="2:9" x14ac:dyDescent="0.25">
      <c r="B630" s="117" t="s">
        <v>170</v>
      </c>
      <c r="C630" s="119" t="s">
        <v>407</v>
      </c>
      <c r="D630" s="22" t="s">
        <v>217</v>
      </c>
      <c r="E630" s="22" t="str">
        <f t="shared" si="12"/>
        <v>BiloxiVANTAGE HEALTH PLAN (MEDICARE ADVANTAGE)</v>
      </c>
      <c r="F630" s="22" t="s">
        <v>176</v>
      </c>
      <c r="G630" s="22" t="s">
        <v>153</v>
      </c>
      <c r="H630" s="22" t="s">
        <v>154</v>
      </c>
      <c r="I630" s="67">
        <v>692.03</v>
      </c>
    </row>
    <row r="631" spans="2:9" x14ac:dyDescent="0.25">
      <c r="B631" s="117" t="s">
        <v>156</v>
      </c>
      <c r="C631" s="22" t="s">
        <v>55</v>
      </c>
      <c r="D631" s="22" t="s">
        <v>217</v>
      </c>
      <c r="E631" s="22" t="str">
        <f t="shared" si="12"/>
        <v>DERIDDERVANTAGE HEALTH PLAN (MEDICARE ADVANTAGE)</v>
      </c>
      <c r="F631" s="22" t="s">
        <v>176</v>
      </c>
      <c r="G631" s="22" t="s">
        <v>153</v>
      </c>
      <c r="H631" s="22" t="s">
        <v>154</v>
      </c>
      <c r="I631" s="67">
        <v>660.81</v>
      </c>
    </row>
    <row r="632" spans="2:9" x14ac:dyDescent="0.25">
      <c r="B632" s="117" t="s">
        <v>162</v>
      </c>
      <c r="C632" s="22" t="s">
        <v>62</v>
      </c>
      <c r="D632" s="22" t="s">
        <v>217</v>
      </c>
      <c r="E632" s="22" t="str">
        <f t="shared" si="12"/>
        <v>GNOVANTAGE HEALTH PLAN (MEDICARE ADVANTAGE)</v>
      </c>
      <c r="F632" s="22" t="s">
        <v>176</v>
      </c>
      <c r="G632" s="22" t="s">
        <v>153</v>
      </c>
      <c r="H632" s="22" t="s">
        <v>154</v>
      </c>
      <c r="I632" s="67">
        <v>738.33</v>
      </c>
    </row>
    <row r="633" spans="2:9" x14ac:dyDescent="0.25">
      <c r="B633" s="117" t="s">
        <v>158</v>
      </c>
      <c r="C633" s="22" t="s">
        <v>159</v>
      </c>
      <c r="D633" s="22" t="s">
        <v>217</v>
      </c>
      <c r="E633" s="22" t="str">
        <f t="shared" si="12"/>
        <v>KENTWOODVANTAGE HEALTH PLAN (MEDICARE ADVANTAGE)</v>
      </c>
      <c r="F633" s="22" t="s">
        <v>176</v>
      </c>
      <c r="G633" s="22" t="s">
        <v>153</v>
      </c>
      <c r="H633" s="22" t="s">
        <v>154</v>
      </c>
      <c r="I633" s="67">
        <v>745.03</v>
      </c>
    </row>
    <row r="634" spans="2:9" x14ac:dyDescent="0.25">
      <c r="B634" s="117" t="s">
        <v>149</v>
      </c>
      <c r="C634" s="22" t="s">
        <v>150</v>
      </c>
      <c r="D634" s="22" t="s">
        <v>217</v>
      </c>
      <c r="E634" s="22" t="str">
        <f t="shared" si="12"/>
        <v>LAFAYETTEVANTAGE HEALTH PLAN (MEDICARE ADVANTAGE)</v>
      </c>
      <c r="F634" s="22" t="s">
        <v>176</v>
      </c>
      <c r="G634" s="22" t="s">
        <v>153</v>
      </c>
      <c r="H634" s="22" t="s">
        <v>154</v>
      </c>
      <c r="I634" s="67">
        <v>716.62</v>
      </c>
    </row>
    <row r="635" spans="2:9" x14ac:dyDescent="0.25">
      <c r="B635" s="117" t="s">
        <v>157</v>
      </c>
      <c r="C635" s="22" t="s">
        <v>57</v>
      </c>
      <c r="D635" s="22" t="s">
        <v>217</v>
      </c>
      <c r="E635" s="22" t="str">
        <f t="shared" si="12"/>
        <v>LAKE CHARLESVANTAGE HEALTH PLAN (MEDICARE ADVANTAGE)</v>
      </c>
      <c r="F635" s="22" t="s">
        <v>176</v>
      </c>
      <c r="G635" s="22" t="s">
        <v>153</v>
      </c>
      <c r="H635" s="22" t="s">
        <v>154</v>
      </c>
      <c r="I635" s="67">
        <v>735.92</v>
      </c>
    </row>
    <row r="636" spans="2:9" x14ac:dyDescent="0.25">
      <c r="B636" s="117" t="s">
        <v>160</v>
      </c>
      <c r="C636" s="22" t="s">
        <v>60</v>
      </c>
      <c r="D636" s="22" t="s">
        <v>217</v>
      </c>
      <c r="E636" s="22" t="str">
        <f t="shared" si="12"/>
        <v>OPELOUSASVANTAGE HEALTH PLAN (MEDICARE ADVANTAGE)</v>
      </c>
      <c r="F636" s="22" t="s">
        <v>176</v>
      </c>
      <c r="G636" s="22" t="s">
        <v>153</v>
      </c>
      <c r="H636" s="22" t="s">
        <v>154</v>
      </c>
      <c r="I636" s="67">
        <v>660.81</v>
      </c>
    </row>
    <row r="637" spans="2:9" x14ac:dyDescent="0.25">
      <c r="B637" s="117" t="s">
        <v>161</v>
      </c>
      <c r="C637" s="22" t="s">
        <v>61</v>
      </c>
      <c r="D637" s="22" t="s">
        <v>219</v>
      </c>
      <c r="E637" s="22" t="str">
        <f t="shared" si="12"/>
        <v>ALEXANDRIAVERITY (COMMERCIAL)</v>
      </c>
      <c r="F637" s="22" t="s">
        <v>172</v>
      </c>
      <c r="G637" s="22" t="s">
        <v>173</v>
      </c>
      <c r="H637" s="22" t="s">
        <v>154</v>
      </c>
      <c r="I637" s="67">
        <v>900</v>
      </c>
    </row>
    <row r="638" spans="2:9" x14ac:dyDescent="0.25">
      <c r="B638" s="117" t="s">
        <v>155</v>
      </c>
      <c r="C638" s="22" t="s">
        <v>53</v>
      </c>
      <c r="D638" s="22" t="s">
        <v>219</v>
      </c>
      <c r="E638" s="22" t="str">
        <f t="shared" si="12"/>
        <v>BATON ROUGEVERITY (COMMERCIAL)</v>
      </c>
      <c r="F638" s="22" t="s">
        <v>172</v>
      </c>
      <c r="G638" s="22" t="s">
        <v>173</v>
      </c>
      <c r="H638" s="22" t="s">
        <v>154</v>
      </c>
      <c r="I638" s="67">
        <v>900</v>
      </c>
    </row>
    <row r="639" spans="2:9" x14ac:dyDescent="0.25">
      <c r="B639" s="117" t="s">
        <v>156</v>
      </c>
      <c r="C639" s="22" t="s">
        <v>55</v>
      </c>
      <c r="D639" s="22" t="s">
        <v>219</v>
      </c>
      <c r="E639" s="22" t="str">
        <f t="shared" si="12"/>
        <v>DERIDDERVERITY (COMMERCIAL)</v>
      </c>
      <c r="F639" s="22" t="s">
        <v>172</v>
      </c>
      <c r="G639" s="22" t="s">
        <v>173</v>
      </c>
      <c r="H639" s="22" t="s">
        <v>154</v>
      </c>
      <c r="I639" s="67">
        <v>900</v>
      </c>
    </row>
    <row r="640" spans="2:9" x14ac:dyDescent="0.25">
      <c r="B640" s="117" t="s">
        <v>162</v>
      </c>
      <c r="C640" s="22" t="s">
        <v>62</v>
      </c>
      <c r="D640" s="22" t="s">
        <v>219</v>
      </c>
      <c r="E640" s="22" t="str">
        <f t="shared" si="12"/>
        <v>GNOVERITY (COMMERCIAL)</v>
      </c>
      <c r="F640" s="22" t="s">
        <v>172</v>
      </c>
      <c r="G640" s="22" t="s">
        <v>173</v>
      </c>
      <c r="H640" s="22" t="s">
        <v>154</v>
      </c>
      <c r="I640" s="67">
        <v>900</v>
      </c>
    </row>
    <row r="641" spans="2:9" x14ac:dyDescent="0.25">
      <c r="B641" s="117" t="s">
        <v>158</v>
      </c>
      <c r="C641" s="22" t="s">
        <v>159</v>
      </c>
      <c r="D641" s="22" t="s">
        <v>219</v>
      </c>
      <c r="E641" s="22" t="str">
        <f t="shared" si="12"/>
        <v>KENTWOODVERITY (COMMERCIAL)</v>
      </c>
      <c r="F641" s="22" t="s">
        <v>172</v>
      </c>
      <c r="G641" s="22" t="s">
        <v>173</v>
      </c>
      <c r="H641" s="22" t="s">
        <v>154</v>
      </c>
      <c r="I641" s="67">
        <v>900</v>
      </c>
    </row>
    <row r="642" spans="2:9" x14ac:dyDescent="0.25">
      <c r="B642" s="117" t="s">
        <v>149</v>
      </c>
      <c r="C642" s="22" t="s">
        <v>150</v>
      </c>
      <c r="D642" s="22" t="s">
        <v>219</v>
      </c>
      <c r="E642" s="22" t="str">
        <f t="shared" si="12"/>
        <v>LAFAYETTEVERITY (COMMERCIAL)</v>
      </c>
      <c r="F642" s="22" t="s">
        <v>172</v>
      </c>
      <c r="G642" s="22" t="s">
        <v>173</v>
      </c>
      <c r="H642" s="22" t="s">
        <v>154</v>
      </c>
      <c r="I642" s="67">
        <v>900</v>
      </c>
    </row>
    <row r="643" spans="2:9" x14ac:dyDescent="0.25">
      <c r="B643" s="117" t="s">
        <v>157</v>
      </c>
      <c r="C643" s="22" t="s">
        <v>57</v>
      </c>
      <c r="D643" s="22" t="s">
        <v>219</v>
      </c>
      <c r="E643" s="22" t="str">
        <f t="shared" si="12"/>
        <v>LAKE CHARLESVERITY (COMMERCIAL)</v>
      </c>
      <c r="F643" s="22" t="s">
        <v>172</v>
      </c>
      <c r="G643" s="22" t="s">
        <v>173</v>
      </c>
      <c r="H643" s="22" t="s">
        <v>154</v>
      </c>
      <c r="I643" s="67">
        <v>900</v>
      </c>
    </row>
    <row r="644" spans="2:9" x14ac:dyDescent="0.25">
      <c r="B644" s="117" t="s">
        <v>165</v>
      </c>
      <c r="C644" s="22" t="s">
        <v>50</v>
      </c>
      <c r="D644" s="22" t="s">
        <v>219</v>
      </c>
      <c r="E644" s="22" t="str">
        <f t="shared" si="12"/>
        <v>LONGVIEWVERITY (COMMERCIAL)</v>
      </c>
      <c r="F644" s="22" t="s">
        <v>172</v>
      </c>
      <c r="G644" s="22" t="s">
        <v>173</v>
      </c>
      <c r="H644" s="22" t="s">
        <v>154</v>
      </c>
      <c r="I644" s="67">
        <v>900</v>
      </c>
    </row>
    <row r="645" spans="2:9" x14ac:dyDescent="0.25">
      <c r="B645" s="117" t="s">
        <v>166</v>
      </c>
      <c r="C645" s="22" t="s">
        <v>51</v>
      </c>
      <c r="D645" s="22" t="s">
        <v>219</v>
      </c>
      <c r="E645" s="22" t="str">
        <f t="shared" si="12"/>
        <v>LUFKINVERITY (COMMERCIAL)</v>
      </c>
      <c r="F645" s="22" t="s">
        <v>172</v>
      </c>
      <c r="G645" s="22" t="s">
        <v>173</v>
      </c>
      <c r="H645" s="22" t="s">
        <v>154</v>
      </c>
      <c r="I645" s="67">
        <v>900</v>
      </c>
    </row>
    <row r="646" spans="2:9" x14ac:dyDescent="0.25">
      <c r="B646" s="117" t="s">
        <v>160</v>
      </c>
      <c r="C646" s="22" t="s">
        <v>60</v>
      </c>
      <c r="D646" s="22" t="s">
        <v>219</v>
      </c>
      <c r="E646" s="22" t="str">
        <f t="shared" si="12"/>
        <v>OPELOUSASVERITY (COMMERCIAL)</v>
      </c>
      <c r="F646" s="22" t="s">
        <v>172</v>
      </c>
      <c r="G646" s="22" t="s">
        <v>173</v>
      </c>
      <c r="H646" s="22" t="s">
        <v>154</v>
      </c>
      <c r="I646" s="67">
        <v>900</v>
      </c>
    </row>
    <row r="647" spans="2:9" x14ac:dyDescent="0.25">
      <c r="B647" s="117" t="s">
        <v>311</v>
      </c>
      <c r="C647" s="119" t="s">
        <v>402</v>
      </c>
      <c r="D647" s="22" t="s">
        <v>219</v>
      </c>
      <c r="E647" s="22" t="str">
        <f t="shared" si="12"/>
        <v>ShreveportVERITY (COMMERCIAL)</v>
      </c>
      <c r="F647" s="22" t="s">
        <v>172</v>
      </c>
      <c r="G647" s="22" t="s">
        <v>173</v>
      </c>
      <c r="H647" s="22" t="s">
        <v>154</v>
      </c>
      <c r="I647" s="67">
        <v>900</v>
      </c>
    </row>
    <row r="648" spans="2:9" x14ac:dyDescent="0.25">
      <c r="B648" s="117" t="s">
        <v>339</v>
      </c>
      <c r="C648" s="119" t="s">
        <v>408</v>
      </c>
      <c r="D648" s="22" t="s">
        <v>394</v>
      </c>
      <c r="E648" s="22" t="str">
        <f t="shared" si="12"/>
        <v>LubbockVETERANS CARE AGREEMENT (COMMERCIAL)</v>
      </c>
      <c r="F648" s="22" t="s">
        <v>172</v>
      </c>
      <c r="G648" s="22" t="s">
        <v>173</v>
      </c>
      <c r="H648" s="22" t="s">
        <v>154</v>
      </c>
      <c r="I648" s="67">
        <v>759.64</v>
      </c>
    </row>
    <row r="649" spans="2:9" x14ac:dyDescent="0.25">
      <c r="B649" s="117" t="s">
        <v>164</v>
      </c>
      <c r="C649" s="22" t="s">
        <v>49</v>
      </c>
      <c r="D649" s="22" t="s">
        <v>220</v>
      </c>
      <c r="E649" s="22" t="str">
        <f t="shared" si="12"/>
        <v>ABILENEWELLCARE (MEDICARE ADVANTAGE)</v>
      </c>
      <c r="F649" s="22" t="s">
        <v>176</v>
      </c>
      <c r="G649" s="22" t="s">
        <v>153</v>
      </c>
      <c r="H649" s="22" t="s">
        <v>154</v>
      </c>
      <c r="I649" s="67">
        <v>766.94</v>
      </c>
    </row>
    <row r="650" spans="2:9" x14ac:dyDescent="0.25">
      <c r="B650" s="117" t="s">
        <v>161</v>
      </c>
      <c r="C650" s="22" t="s">
        <v>61</v>
      </c>
      <c r="D650" s="22" t="s">
        <v>220</v>
      </c>
      <c r="E650" s="22" t="str">
        <f t="shared" ref="E650:E669" si="13">CONCATENATE(C650,D650)</f>
        <v>ALEXANDRIAWELLCARE (MEDICARE ADVANTAGE)</v>
      </c>
      <c r="F650" s="22" t="s">
        <v>176</v>
      </c>
      <c r="G650" s="22" t="s">
        <v>153</v>
      </c>
      <c r="H650" s="22" t="s">
        <v>154</v>
      </c>
      <c r="I650" s="67">
        <v>781.21</v>
      </c>
    </row>
    <row r="651" spans="2:9" x14ac:dyDescent="0.25">
      <c r="B651" s="117" t="s">
        <v>309</v>
      </c>
      <c r="C651" s="118" t="s">
        <v>396</v>
      </c>
      <c r="D651" s="22" t="s">
        <v>220</v>
      </c>
      <c r="E651" s="22" t="str">
        <f t="shared" si="13"/>
        <v>AmarilloWELLCARE (MEDICARE ADVANTAGE)</v>
      </c>
      <c r="F651" s="22" t="s">
        <v>176</v>
      </c>
      <c r="G651" s="22" t="s">
        <v>153</v>
      </c>
      <c r="H651" s="22" t="s">
        <v>154</v>
      </c>
      <c r="I651" s="67">
        <v>747.17</v>
      </c>
    </row>
    <row r="652" spans="2:9" x14ac:dyDescent="0.25">
      <c r="B652" s="117" t="s">
        <v>155</v>
      </c>
      <c r="C652" s="22" t="s">
        <v>53</v>
      </c>
      <c r="D652" s="22" t="s">
        <v>220</v>
      </c>
      <c r="E652" s="22" t="str">
        <f t="shared" si="13"/>
        <v>BATON ROUGEWELLCARE (MEDICARE ADVANTAGE)</v>
      </c>
      <c r="F652" s="22" t="s">
        <v>176</v>
      </c>
      <c r="G652" s="22" t="s">
        <v>153</v>
      </c>
      <c r="H652" s="22" t="s">
        <v>154</v>
      </c>
      <c r="I652" s="67">
        <v>723.59</v>
      </c>
    </row>
    <row r="653" spans="2:9" x14ac:dyDescent="0.25">
      <c r="B653" s="117" t="s">
        <v>170</v>
      </c>
      <c r="C653" s="22" t="s">
        <v>54</v>
      </c>
      <c r="D653" s="22" t="s">
        <v>220</v>
      </c>
      <c r="E653" s="22" t="str">
        <f t="shared" si="13"/>
        <v>BILOXIWELLCARE (MEDICARE ADVANTAGE)</v>
      </c>
      <c r="F653" s="22" t="s">
        <v>176</v>
      </c>
      <c r="G653" s="22" t="s">
        <v>153</v>
      </c>
      <c r="H653" s="22" t="s">
        <v>154</v>
      </c>
      <c r="I653" s="67">
        <v>692.03</v>
      </c>
    </row>
    <row r="654" spans="2:9" x14ac:dyDescent="0.25">
      <c r="B654" s="117" t="s">
        <v>83</v>
      </c>
      <c r="C654" s="118" t="s">
        <v>344</v>
      </c>
      <c r="D654" s="22" t="s">
        <v>220</v>
      </c>
      <c r="E654" s="22" t="str">
        <f t="shared" si="13"/>
        <v>CORPUSWELLCARE (MEDICARE ADVANTAGE)</v>
      </c>
      <c r="F654" s="22" t="s">
        <v>176</v>
      </c>
      <c r="G654" s="22" t="s">
        <v>153</v>
      </c>
      <c r="H654" s="22" t="s">
        <v>154</v>
      </c>
      <c r="I654" s="67">
        <v>837.62</v>
      </c>
    </row>
    <row r="655" spans="2:9" x14ac:dyDescent="0.25">
      <c r="B655" s="117" t="s">
        <v>156</v>
      </c>
      <c r="C655" s="22" t="s">
        <v>55</v>
      </c>
      <c r="D655" s="22" t="s">
        <v>220</v>
      </c>
      <c r="E655" s="22" t="str">
        <f t="shared" si="13"/>
        <v>DERIDDERWELLCARE (MEDICARE ADVANTAGE)</v>
      </c>
      <c r="F655" s="22" t="s">
        <v>176</v>
      </c>
      <c r="G655" s="22" t="s">
        <v>153</v>
      </c>
      <c r="H655" s="22" t="s">
        <v>154</v>
      </c>
      <c r="I655" s="67">
        <v>660.81</v>
      </c>
    </row>
    <row r="656" spans="2:9" x14ac:dyDescent="0.25">
      <c r="B656" s="117" t="s">
        <v>162</v>
      </c>
      <c r="C656" s="22" t="s">
        <v>62</v>
      </c>
      <c r="D656" s="22" t="s">
        <v>220</v>
      </c>
      <c r="E656" s="22" t="str">
        <f t="shared" si="13"/>
        <v>GNOWELLCARE (MEDICARE ADVANTAGE)</v>
      </c>
      <c r="F656" s="22" t="s">
        <v>176</v>
      </c>
      <c r="G656" s="22" t="s">
        <v>153</v>
      </c>
      <c r="H656" s="22" t="s">
        <v>154</v>
      </c>
      <c r="I656" s="67">
        <v>738.33</v>
      </c>
    </row>
    <row r="657" spans="2:9" x14ac:dyDescent="0.25">
      <c r="B657" s="117" t="s">
        <v>169</v>
      </c>
      <c r="C657" s="22" t="s">
        <v>52</v>
      </c>
      <c r="D657" s="22" t="s">
        <v>220</v>
      </c>
      <c r="E657" s="22" t="str">
        <f t="shared" si="13"/>
        <v>KATYWELLCARE (MEDICARE ADVANTAGE)</v>
      </c>
      <c r="F657" s="22" t="s">
        <v>176</v>
      </c>
      <c r="G657" s="22" t="s">
        <v>153</v>
      </c>
      <c r="H657" s="22" t="s">
        <v>154</v>
      </c>
      <c r="I657" s="67">
        <v>865.23</v>
      </c>
    </row>
    <row r="658" spans="2:9" x14ac:dyDescent="0.25">
      <c r="B658" s="117" t="s">
        <v>158</v>
      </c>
      <c r="C658" s="22" t="s">
        <v>159</v>
      </c>
      <c r="D658" s="22" t="s">
        <v>220</v>
      </c>
      <c r="E658" s="22" t="str">
        <f t="shared" si="13"/>
        <v>KENTWOODWELLCARE (MEDICARE ADVANTAGE)</v>
      </c>
      <c r="F658" s="22" t="s">
        <v>176</v>
      </c>
      <c r="G658" s="22" t="s">
        <v>153</v>
      </c>
      <c r="H658" s="22" t="s">
        <v>154</v>
      </c>
      <c r="I658" s="67">
        <v>745.03</v>
      </c>
    </row>
    <row r="659" spans="2:9" x14ac:dyDescent="0.25">
      <c r="B659" s="117" t="s">
        <v>149</v>
      </c>
      <c r="C659" s="22" t="s">
        <v>150</v>
      </c>
      <c r="D659" s="22" t="s">
        <v>220</v>
      </c>
      <c r="E659" s="22" t="str">
        <f t="shared" si="13"/>
        <v>LAFAYETTEWELLCARE (MEDICARE ADVANTAGE)</v>
      </c>
      <c r="F659" s="22" t="s">
        <v>176</v>
      </c>
      <c r="G659" s="22" t="s">
        <v>153</v>
      </c>
      <c r="H659" s="22" t="s">
        <v>154</v>
      </c>
      <c r="I659" s="67">
        <v>716.62</v>
      </c>
    </row>
    <row r="660" spans="2:9" x14ac:dyDescent="0.25">
      <c r="B660" s="117" t="s">
        <v>157</v>
      </c>
      <c r="C660" s="22" t="s">
        <v>57</v>
      </c>
      <c r="D660" s="22" t="s">
        <v>220</v>
      </c>
      <c r="E660" s="22" t="str">
        <f t="shared" si="13"/>
        <v>LAKE CHARLESWELLCARE (MEDICARE ADVANTAGE)</v>
      </c>
      <c r="F660" s="22" t="s">
        <v>176</v>
      </c>
      <c r="G660" s="22" t="s">
        <v>153</v>
      </c>
      <c r="H660" s="22" t="s">
        <v>154</v>
      </c>
      <c r="I660" s="67">
        <v>735.92</v>
      </c>
    </row>
    <row r="661" spans="2:9" x14ac:dyDescent="0.25">
      <c r="B661" s="117" t="s">
        <v>165</v>
      </c>
      <c r="C661" s="22" t="s">
        <v>50</v>
      </c>
      <c r="D661" s="22" t="s">
        <v>220</v>
      </c>
      <c r="E661" s="22" t="str">
        <f t="shared" si="13"/>
        <v>LONGVIEWWELLCARE (MEDICARE ADVANTAGE)</v>
      </c>
      <c r="F661" s="22" t="s">
        <v>176</v>
      </c>
      <c r="G661" s="22" t="s">
        <v>153</v>
      </c>
      <c r="H661" s="22" t="s">
        <v>154</v>
      </c>
      <c r="I661" s="67">
        <v>769.75</v>
      </c>
    </row>
    <row r="662" spans="2:9" x14ac:dyDescent="0.25">
      <c r="B662" s="117" t="s">
        <v>166</v>
      </c>
      <c r="C662" s="22" t="s">
        <v>51</v>
      </c>
      <c r="D662" s="22" t="s">
        <v>220</v>
      </c>
      <c r="E662" s="22" t="str">
        <f t="shared" si="13"/>
        <v>LUFKINWELLCARE (MEDICARE ADVANTAGE)</v>
      </c>
      <c r="F662" s="22" t="s">
        <v>176</v>
      </c>
      <c r="G662" s="22" t="s">
        <v>153</v>
      </c>
      <c r="H662" s="22" t="s">
        <v>154</v>
      </c>
      <c r="I662" s="67">
        <v>756.55</v>
      </c>
    </row>
    <row r="663" spans="2:9" x14ac:dyDescent="0.25">
      <c r="B663" s="117" t="s">
        <v>163</v>
      </c>
      <c r="C663" s="22" t="s">
        <v>48</v>
      </c>
      <c r="D663" s="22" t="s">
        <v>220</v>
      </c>
      <c r="E663" s="22" t="str">
        <f t="shared" si="13"/>
        <v>MIDLANDWELLCARE (MEDICARE ADVANTAGE)</v>
      </c>
      <c r="F663" s="22" t="s">
        <v>176</v>
      </c>
      <c r="G663" s="22" t="s">
        <v>153</v>
      </c>
      <c r="H663" s="22" t="s">
        <v>154</v>
      </c>
      <c r="I663" s="67">
        <v>758.36</v>
      </c>
    </row>
    <row r="664" spans="2:9" x14ac:dyDescent="0.25">
      <c r="B664" s="117" t="s">
        <v>160</v>
      </c>
      <c r="C664" s="22" t="s">
        <v>60</v>
      </c>
      <c r="D664" s="22" t="s">
        <v>220</v>
      </c>
      <c r="E664" s="22" t="str">
        <f t="shared" si="13"/>
        <v>OPELOUSASWELLCARE (MEDICARE ADVANTAGE)</v>
      </c>
      <c r="F664" s="22" t="s">
        <v>176</v>
      </c>
      <c r="G664" s="22" t="s">
        <v>153</v>
      </c>
      <c r="H664" s="22" t="s">
        <v>154</v>
      </c>
      <c r="I664" s="67">
        <v>660.81</v>
      </c>
    </row>
    <row r="665" spans="2:9" x14ac:dyDescent="0.25">
      <c r="B665" s="117" t="s">
        <v>167</v>
      </c>
      <c r="C665" s="22" t="s">
        <v>56</v>
      </c>
      <c r="D665" s="22" t="s">
        <v>220</v>
      </c>
      <c r="E665" s="22" t="str">
        <f t="shared" si="13"/>
        <v>PASADENAWELLCARE (MEDICARE ADVANTAGE)</v>
      </c>
      <c r="F665" s="22" t="s">
        <v>176</v>
      </c>
      <c r="G665" s="22" t="s">
        <v>153</v>
      </c>
      <c r="H665" s="22" t="s">
        <v>154</v>
      </c>
      <c r="I665" s="67">
        <v>865.23</v>
      </c>
    </row>
    <row r="666" spans="2:9" x14ac:dyDescent="0.25">
      <c r="B666" s="117" t="s">
        <v>311</v>
      </c>
      <c r="C666" s="22" t="s">
        <v>312</v>
      </c>
      <c r="D666" s="22" t="s">
        <v>220</v>
      </c>
      <c r="E666" s="22" t="str">
        <f t="shared" si="13"/>
        <v>SHREVEPORTWELLCARE (MEDICARE ADVANTAGE)</v>
      </c>
      <c r="F666" s="22" t="s">
        <v>176</v>
      </c>
      <c r="G666" s="22" t="s">
        <v>153</v>
      </c>
      <c r="H666" s="22" t="s">
        <v>154</v>
      </c>
      <c r="I666" s="67">
        <v>765.26</v>
      </c>
    </row>
    <row r="667" spans="2:9" x14ac:dyDescent="0.25">
      <c r="B667" s="117" t="s">
        <v>168</v>
      </c>
      <c r="C667" s="22" t="s">
        <v>58</v>
      </c>
      <c r="D667" s="22" t="s">
        <v>220</v>
      </c>
      <c r="E667" s="22" t="str">
        <f t="shared" si="13"/>
        <v>WACOWELLCARE (MEDICARE ADVANTAGE)</v>
      </c>
      <c r="F667" s="22" t="s">
        <v>176</v>
      </c>
      <c r="G667" s="22" t="s">
        <v>153</v>
      </c>
      <c r="H667" s="22" t="s">
        <v>154</v>
      </c>
      <c r="I667" s="67">
        <v>805.93</v>
      </c>
    </row>
    <row r="668" spans="2:9" x14ac:dyDescent="0.25">
      <c r="B668" s="117" t="s">
        <v>164</v>
      </c>
      <c r="C668" s="119" t="s">
        <v>403</v>
      </c>
      <c r="D668" s="22" t="s">
        <v>395</v>
      </c>
      <c r="E668" s="22" t="str">
        <f t="shared" si="13"/>
        <v>AbileneWEST TEXAS CENTERS MHMR (MEDICAID)</v>
      </c>
      <c r="F668" s="22" t="s">
        <v>178</v>
      </c>
      <c r="G668" s="22" t="s">
        <v>173</v>
      </c>
      <c r="H668" s="22" t="s">
        <v>154</v>
      </c>
      <c r="I668" s="67">
        <v>800</v>
      </c>
    </row>
    <row r="669" spans="2:9" x14ac:dyDescent="0.25">
      <c r="B669" s="117" t="s">
        <v>163</v>
      </c>
      <c r="C669" s="118" t="s">
        <v>404</v>
      </c>
      <c r="D669" s="22" t="s">
        <v>395</v>
      </c>
      <c r="E669" s="22" t="str">
        <f t="shared" si="13"/>
        <v>MidlandWEST TEXAS CENTERS MHMR (MEDICAID)</v>
      </c>
      <c r="F669" s="22" t="s">
        <v>178</v>
      </c>
      <c r="G669" s="22" t="s">
        <v>173</v>
      </c>
      <c r="H669" s="22" t="s">
        <v>154</v>
      </c>
      <c r="I669" s="67">
        <v>800</v>
      </c>
    </row>
    <row r="670" spans="2:9" x14ac:dyDescent="0.25">
      <c r="B670" s="117" t="s">
        <v>164</v>
      </c>
      <c r="C670" s="22" t="s">
        <v>49</v>
      </c>
      <c r="D670" s="22" t="s">
        <v>221</v>
      </c>
      <c r="E670" s="22" t="str">
        <f>CONCATENATE(C670,D670)</f>
        <v>ABILENEZELLIS (COMMERCIAL)</v>
      </c>
      <c r="F670" s="22" t="s">
        <v>172</v>
      </c>
      <c r="G670" s="22" t="s">
        <v>173</v>
      </c>
      <c r="H670" s="22" t="s">
        <v>154</v>
      </c>
      <c r="I670" s="67">
        <v>925</v>
      </c>
    </row>
    <row r="671" spans="2:9" x14ac:dyDescent="0.25">
      <c r="B671" s="117" t="s">
        <v>161</v>
      </c>
      <c r="C671" s="22" t="s">
        <v>61</v>
      </c>
      <c r="D671" s="22" t="s">
        <v>221</v>
      </c>
      <c r="E671" s="22" t="str">
        <f>CONCATENATE(C671,D671)</f>
        <v>ALEXANDRIAZELLIS (COMMERCIAL)</v>
      </c>
      <c r="F671" s="22" t="s">
        <v>172</v>
      </c>
      <c r="G671" s="22" t="s">
        <v>173</v>
      </c>
      <c r="H671" s="22" t="s">
        <v>154</v>
      </c>
      <c r="I671" s="67">
        <v>925</v>
      </c>
    </row>
    <row r="672" spans="2:9" x14ac:dyDescent="0.25">
      <c r="B672" s="117" t="s">
        <v>309</v>
      </c>
      <c r="C672" s="118" t="s">
        <v>396</v>
      </c>
      <c r="D672" s="22" t="s">
        <v>221</v>
      </c>
      <c r="E672" s="22" t="str">
        <f t="shared" ref="E672:E686" si="14">CONCATENATE(C672,D672)</f>
        <v>AmarilloZELLIS (COMMERCIAL)</v>
      </c>
      <c r="F672" s="22" t="s">
        <v>172</v>
      </c>
      <c r="G672" s="22" t="s">
        <v>173</v>
      </c>
      <c r="H672" s="22" t="s">
        <v>154</v>
      </c>
      <c r="I672" s="67">
        <v>925</v>
      </c>
    </row>
    <row r="673" spans="2:9" x14ac:dyDescent="0.25">
      <c r="B673" s="117" t="s">
        <v>155</v>
      </c>
      <c r="C673" s="22" t="s">
        <v>53</v>
      </c>
      <c r="D673" s="22" t="s">
        <v>221</v>
      </c>
      <c r="E673" s="22" t="str">
        <f t="shared" si="14"/>
        <v>BATON ROUGEZELLIS (COMMERCIAL)</v>
      </c>
      <c r="F673" s="22" t="s">
        <v>172</v>
      </c>
      <c r="G673" s="22" t="s">
        <v>173</v>
      </c>
      <c r="H673" s="22" t="s">
        <v>154</v>
      </c>
      <c r="I673" s="67">
        <v>925</v>
      </c>
    </row>
    <row r="674" spans="2:9" x14ac:dyDescent="0.25">
      <c r="B674" s="117" t="s">
        <v>170</v>
      </c>
      <c r="C674" s="22" t="s">
        <v>54</v>
      </c>
      <c r="D674" s="22" t="s">
        <v>221</v>
      </c>
      <c r="E674" s="22" t="str">
        <f t="shared" si="14"/>
        <v>BILOXIZELLIS (COMMERCIAL)</v>
      </c>
      <c r="F674" s="22" t="s">
        <v>172</v>
      </c>
      <c r="G674" s="22" t="s">
        <v>173</v>
      </c>
      <c r="H674" s="22" t="s">
        <v>154</v>
      </c>
      <c r="I674" s="67">
        <v>925</v>
      </c>
    </row>
    <row r="675" spans="2:9" x14ac:dyDescent="0.25">
      <c r="B675" s="117" t="s">
        <v>156</v>
      </c>
      <c r="C675" s="22" t="s">
        <v>55</v>
      </c>
      <c r="D675" s="22" t="s">
        <v>221</v>
      </c>
      <c r="E675" s="22" t="str">
        <f t="shared" si="14"/>
        <v>DERIDDERZELLIS (COMMERCIAL)</v>
      </c>
      <c r="F675" s="22" t="s">
        <v>172</v>
      </c>
      <c r="G675" s="22" t="s">
        <v>173</v>
      </c>
      <c r="H675" s="22" t="s">
        <v>154</v>
      </c>
      <c r="I675" s="67">
        <v>925</v>
      </c>
    </row>
    <row r="676" spans="2:9" x14ac:dyDescent="0.25">
      <c r="B676" s="117" t="s">
        <v>162</v>
      </c>
      <c r="C676" s="22" t="s">
        <v>62</v>
      </c>
      <c r="D676" s="22" t="s">
        <v>221</v>
      </c>
      <c r="E676" s="22" t="str">
        <f t="shared" si="14"/>
        <v>GNOZELLIS (COMMERCIAL)</v>
      </c>
      <c r="F676" s="22" t="s">
        <v>172</v>
      </c>
      <c r="G676" s="22" t="s">
        <v>173</v>
      </c>
      <c r="H676" s="22" t="s">
        <v>154</v>
      </c>
      <c r="I676" s="67">
        <v>925</v>
      </c>
    </row>
    <row r="677" spans="2:9" x14ac:dyDescent="0.25">
      <c r="B677" s="117" t="s">
        <v>169</v>
      </c>
      <c r="C677" s="22" t="s">
        <v>52</v>
      </c>
      <c r="D677" s="22" t="s">
        <v>221</v>
      </c>
      <c r="E677" s="22" t="str">
        <f t="shared" si="14"/>
        <v>KATYZELLIS (COMMERCIAL)</v>
      </c>
      <c r="F677" s="22" t="s">
        <v>172</v>
      </c>
      <c r="G677" s="22" t="s">
        <v>173</v>
      </c>
      <c r="H677" s="22" t="s">
        <v>154</v>
      </c>
      <c r="I677" s="67">
        <v>925</v>
      </c>
    </row>
    <row r="678" spans="2:9" x14ac:dyDescent="0.25">
      <c r="B678" s="117" t="s">
        <v>158</v>
      </c>
      <c r="C678" s="22" t="s">
        <v>159</v>
      </c>
      <c r="D678" s="22" t="s">
        <v>221</v>
      </c>
      <c r="E678" s="22" t="str">
        <f t="shared" si="14"/>
        <v>KENTWOODZELLIS (COMMERCIAL)</v>
      </c>
      <c r="F678" s="22" t="s">
        <v>172</v>
      </c>
      <c r="G678" s="22" t="s">
        <v>173</v>
      </c>
      <c r="H678" s="22" t="s">
        <v>154</v>
      </c>
      <c r="I678" s="67">
        <v>925</v>
      </c>
    </row>
    <row r="679" spans="2:9" x14ac:dyDescent="0.25">
      <c r="B679" s="117" t="s">
        <v>149</v>
      </c>
      <c r="C679" s="22" t="s">
        <v>150</v>
      </c>
      <c r="D679" s="22" t="s">
        <v>221</v>
      </c>
      <c r="E679" s="22" t="str">
        <f t="shared" si="14"/>
        <v>LAFAYETTEZELLIS (COMMERCIAL)</v>
      </c>
      <c r="F679" s="22" t="s">
        <v>172</v>
      </c>
      <c r="G679" s="22" t="s">
        <v>173</v>
      </c>
      <c r="H679" s="22" t="s">
        <v>154</v>
      </c>
      <c r="I679" s="67">
        <v>925</v>
      </c>
    </row>
    <row r="680" spans="2:9" x14ac:dyDescent="0.25">
      <c r="B680" s="117" t="s">
        <v>157</v>
      </c>
      <c r="C680" s="22" t="s">
        <v>57</v>
      </c>
      <c r="D680" s="22" t="s">
        <v>221</v>
      </c>
      <c r="E680" s="22" t="str">
        <f t="shared" si="14"/>
        <v>LAKE CHARLESZELLIS (COMMERCIAL)</v>
      </c>
      <c r="F680" s="22" t="s">
        <v>172</v>
      </c>
      <c r="G680" s="22" t="s">
        <v>173</v>
      </c>
      <c r="H680" s="22" t="s">
        <v>154</v>
      </c>
      <c r="I680" s="67">
        <v>925</v>
      </c>
    </row>
    <row r="681" spans="2:9" x14ac:dyDescent="0.25">
      <c r="B681" s="117" t="s">
        <v>165</v>
      </c>
      <c r="C681" s="22" t="s">
        <v>50</v>
      </c>
      <c r="D681" s="22" t="s">
        <v>221</v>
      </c>
      <c r="E681" s="22" t="str">
        <f t="shared" si="14"/>
        <v>LONGVIEWZELLIS (COMMERCIAL)</v>
      </c>
      <c r="F681" s="22" t="s">
        <v>172</v>
      </c>
      <c r="G681" s="22" t="s">
        <v>173</v>
      </c>
      <c r="H681" s="22" t="s">
        <v>154</v>
      </c>
      <c r="I681" s="67">
        <v>925</v>
      </c>
    </row>
    <row r="682" spans="2:9" x14ac:dyDescent="0.25">
      <c r="B682" s="117" t="s">
        <v>166</v>
      </c>
      <c r="C682" s="22" t="s">
        <v>51</v>
      </c>
      <c r="D682" s="22" t="s">
        <v>221</v>
      </c>
      <c r="E682" s="22" t="str">
        <f t="shared" si="14"/>
        <v>LUFKINZELLIS (COMMERCIAL)</v>
      </c>
      <c r="F682" s="22" t="s">
        <v>172</v>
      </c>
      <c r="G682" s="22" t="s">
        <v>173</v>
      </c>
      <c r="H682" s="22" t="s">
        <v>154</v>
      </c>
      <c r="I682" s="67">
        <v>925</v>
      </c>
    </row>
    <row r="683" spans="2:9" x14ac:dyDescent="0.25">
      <c r="B683" s="117" t="s">
        <v>163</v>
      </c>
      <c r="C683" s="22" t="s">
        <v>48</v>
      </c>
      <c r="D683" s="22" t="s">
        <v>221</v>
      </c>
      <c r="E683" s="22" t="str">
        <f t="shared" si="14"/>
        <v>MIDLANDZELLIS (COMMERCIAL)</v>
      </c>
      <c r="F683" s="22" t="s">
        <v>172</v>
      </c>
      <c r="G683" s="22" t="s">
        <v>173</v>
      </c>
      <c r="H683" s="22" t="s">
        <v>154</v>
      </c>
      <c r="I683" s="67">
        <v>925</v>
      </c>
    </row>
    <row r="684" spans="2:9" x14ac:dyDescent="0.25">
      <c r="B684" s="117" t="s">
        <v>160</v>
      </c>
      <c r="C684" s="22" t="s">
        <v>60</v>
      </c>
      <c r="D684" s="22" t="s">
        <v>221</v>
      </c>
      <c r="E684" s="22" t="str">
        <f t="shared" si="14"/>
        <v>OPELOUSASZELLIS (COMMERCIAL)</v>
      </c>
      <c r="F684" s="22" t="s">
        <v>172</v>
      </c>
      <c r="G684" s="22" t="s">
        <v>173</v>
      </c>
      <c r="H684" s="22" t="s">
        <v>154</v>
      </c>
      <c r="I684" s="67">
        <v>925</v>
      </c>
    </row>
    <row r="685" spans="2:9" x14ac:dyDescent="0.25">
      <c r="B685" s="117" t="s">
        <v>167</v>
      </c>
      <c r="C685" s="22" t="s">
        <v>56</v>
      </c>
      <c r="D685" s="22" t="s">
        <v>221</v>
      </c>
      <c r="E685" s="22" t="str">
        <f t="shared" si="14"/>
        <v>PASADENAZELLIS (COMMERCIAL)</v>
      </c>
      <c r="F685" s="22" t="s">
        <v>172</v>
      </c>
      <c r="G685" s="22" t="s">
        <v>173</v>
      </c>
      <c r="H685" s="22" t="s">
        <v>154</v>
      </c>
      <c r="I685" s="67">
        <v>925</v>
      </c>
    </row>
    <row r="686" spans="2:9" x14ac:dyDescent="0.25">
      <c r="B686" s="117" t="s">
        <v>311</v>
      </c>
      <c r="C686" s="119" t="s">
        <v>402</v>
      </c>
      <c r="D686" s="22" t="s">
        <v>221</v>
      </c>
      <c r="E686" s="22" t="str">
        <f t="shared" si="14"/>
        <v>ShreveportZELLIS (COMMERCIAL)</v>
      </c>
      <c r="F686" s="22" t="s">
        <v>172</v>
      </c>
      <c r="G686" s="22" t="s">
        <v>173</v>
      </c>
      <c r="H686" s="22" t="s">
        <v>154</v>
      </c>
      <c r="I686" s="67">
        <v>925</v>
      </c>
    </row>
    <row r="687" spans="2:9" x14ac:dyDescent="0.25">
      <c r="B687" s="117" t="s">
        <v>168</v>
      </c>
      <c r="C687" s="22" t="s">
        <v>58</v>
      </c>
      <c r="D687" s="22" t="s">
        <v>221</v>
      </c>
      <c r="E687" s="22" t="str">
        <f>CONCATENATE(C687,D687)</f>
        <v>WACOZELLIS (COMMERCIAL)</v>
      </c>
      <c r="F687" s="22" t="s">
        <v>172</v>
      </c>
      <c r="G687" s="22" t="s">
        <v>173</v>
      </c>
      <c r="H687" s="22" t="s">
        <v>154</v>
      </c>
      <c r="I687" s="67">
        <v>925</v>
      </c>
    </row>
  </sheetData>
  <autoFilter ref="B2:I687" xr:uid="{7E04E843-F793-4E0E-B92A-A4E7011F561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FFE2-7931-40A9-A9DA-4339A2FE2E9A}">
  <sheetPr codeName="Sheet6"/>
  <dimension ref="B1:H460"/>
  <sheetViews>
    <sheetView topLeftCell="A28" workbookViewId="0">
      <selection activeCell="G45" sqref="G45"/>
    </sheetView>
  </sheetViews>
  <sheetFormatPr defaultRowHeight="15" x14ac:dyDescent="0.25"/>
  <cols>
    <col min="2" max="2" width="47.85546875" bestFit="1" customWidth="1"/>
    <col min="5" max="5" width="47.85546875" bestFit="1" customWidth="1"/>
    <col min="8" max="8" width="118" bestFit="1" customWidth="1"/>
  </cols>
  <sheetData>
    <row r="1" spans="2:8" x14ac:dyDescent="0.25">
      <c r="B1" s="22" t="s">
        <v>144</v>
      </c>
      <c r="H1" s="22" t="s">
        <v>171</v>
      </c>
    </row>
    <row r="2" spans="2:8" x14ac:dyDescent="0.25">
      <c r="B2" s="22" t="s">
        <v>151</v>
      </c>
      <c r="H2" s="22" t="s">
        <v>174</v>
      </c>
    </row>
    <row r="3" spans="2:8" x14ac:dyDescent="0.25">
      <c r="B3" s="22" t="s">
        <v>151</v>
      </c>
      <c r="E3" s="24" t="s">
        <v>230</v>
      </c>
      <c r="H3" s="22" t="s">
        <v>175</v>
      </c>
    </row>
    <row r="4" spans="2:8" x14ac:dyDescent="0.25">
      <c r="B4" s="22" t="s">
        <v>151</v>
      </c>
      <c r="E4" s="62" t="s">
        <v>171</v>
      </c>
      <c r="H4" s="22" t="s">
        <v>177</v>
      </c>
    </row>
    <row r="5" spans="2:8" x14ac:dyDescent="0.25">
      <c r="B5" s="22" t="s">
        <v>151</v>
      </c>
      <c r="E5" s="62" t="s">
        <v>174</v>
      </c>
      <c r="H5" s="114" t="s">
        <v>350</v>
      </c>
    </row>
    <row r="6" spans="2:8" x14ac:dyDescent="0.25">
      <c r="B6" s="22" t="s">
        <v>151</v>
      </c>
      <c r="E6" s="62" t="s">
        <v>175</v>
      </c>
      <c r="H6" s="22" t="s">
        <v>180</v>
      </c>
    </row>
    <row r="7" spans="2:8" x14ac:dyDescent="0.25">
      <c r="B7" s="22" t="s">
        <v>151</v>
      </c>
      <c r="E7" s="62" t="s">
        <v>177</v>
      </c>
      <c r="H7" s="22" t="s">
        <v>182</v>
      </c>
    </row>
    <row r="8" spans="2:8" x14ac:dyDescent="0.25">
      <c r="B8" s="22" t="s">
        <v>151</v>
      </c>
      <c r="E8" s="62" t="s">
        <v>180</v>
      </c>
      <c r="H8" s="22" t="s">
        <v>181</v>
      </c>
    </row>
    <row r="9" spans="2:8" x14ac:dyDescent="0.25">
      <c r="B9" s="22" t="s">
        <v>151</v>
      </c>
      <c r="E9" s="62" t="s">
        <v>182</v>
      </c>
      <c r="H9" s="22" t="s">
        <v>183</v>
      </c>
    </row>
    <row r="10" spans="2:8" x14ac:dyDescent="0.25">
      <c r="B10" s="22" t="s">
        <v>151</v>
      </c>
      <c r="E10" s="62" t="s">
        <v>181</v>
      </c>
      <c r="H10" s="22" t="s">
        <v>184</v>
      </c>
    </row>
    <row r="11" spans="2:8" x14ac:dyDescent="0.25">
      <c r="B11" s="22" t="s">
        <v>151</v>
      </c>
      <c r="E11" s="62" t="s">
        <v>183</v>
      </c>
      <c r="H11" s="22" t="s">
        <v>185</v>
      </c>
    </row>
    <row r="12" spans="2:8" x14ac:dyDescent="0.25">
      <c r="B12" s="22" t="s">
        <v>151</v>
      </c>
      <c r="E12" s="62" t="s">
        <v>184</v>
      </c>
      <c r="H12" s="22" t="s">
        <v>186</v>
      </c>
    </row>
    <row r="13" spans="2:8" x14ac:dyDescent="0.25">
      <c r="B13" s="22" t="s">
        <v>151</v>
      </c>
      <c r="E13" s="62" t="s">
        <v>185</v>
      </c>
      <c r="H13" s="22" t="s">
        <v>351</v>
      </c>
    </row>
    <row r="14" spans="2:8" x14ac:dyDescent="0.25">
      <c r="B14" s="22" t="s">
        <v>151</v>
      </c>
      <c r="E14" s="62" t="s">
        <v>186</v>
      </c>
      <c r="H14" s="22" t="s">
        <v>187</v>
      </c>
    </row>
    <row r="15" spans="2:8" x14ac:dyDescent="0.25">
      <c r="B15" s="22" t="s">
        <v>151</v>
      </c>
      <c r="E15" s="62" t="s">
        <v>187</v>
      </c>
      <c r="H15" s="22" t="s">
        <v>352</v>
      </c>
    </row>
    <row r="16" spans="2:8" x14ac:dyDescent="0.25">
      <c r="B16" s="22" t="s">
        <v>151</v>
      </c>
      <c r="E16" s="62" t="s">
        <v>189</v>
      </c>
      <c r="H16" s="22" t="s">
        <v>353</v>
      </c>
    </row>
    <row r="17" spans="2:8" x14ac:dyDescent="0.25">
      <c r="B17" s="22" t="s">
        <v>151</v>
      </c>
      <c r="E17" s="62" t="s">
        <v>188</v>
      </c>
      <c r="H17" s="22" t="s">
        <v>354</v>
      </c>
    </row>
    <row r="18" spans="2:8" x14ac:dyDescent="0.25">
      <c r="B18" s="22" t="s">
        <v>171</v>
      </c>
      <c r="E18" s="62" t="s">
        <v>190</v>
      </c>
      <c r="H18" s="22" t="s">
        <v>355</v>
      </c>
    </row>
    <row r="19" spans="2:8" x14ac:dyDescent="0.25">
      <c r="B19" s="22" t="s">
        <v>174</v>
      </c>
      <c r="E19" s="62" t="s">
        <v>191</v>
      </c>
      <c r="H19" s="22" t="s">
        <v>356</v>
      </c>
    </row>
    <row r="20" spans="2:8" x14ac:dyDescent="0.25">
      <c r="B20" s="22" t="s">
        <v>174</v>
      </c>
      <c r="E20" s="62" t="s">
        <v>192</v>
      </c>
      <c r="H20" s="22" t="s">
        <v>357</v>
      </c>
    </row>
    <row r="21" spans="2:8" x14ac:dyDescent="0.25">
      <c r="B21" s="22" t="s">
        <v>174</v>
      </c>
      <c r="E21" s="62" t="s">
        <v>193</v>
      </c>
      <c r="H21" s="22" t="s">
        <v>358</v>
      </c>
    </row>
    <row r="22" spans="2:8" x14ac:dyDescent="0.25">
      <c r="B22" s="22" t="s">
        <v>174</v>
      </c>
      <c r="E22" s="62" t="s">
        <v>197</v>
      </c>
      <c r="H22" s="22" t="s">
        <v>189</v>
      </c>
    </row>
    <row r="23" spans="2:8" x14ac:dyDescent="0.25">
      <c r="B23" s="22" t="s">
        <v>174</v>
      </c>
      <c r="E23" s="62" t="s">
        <v>195</v>
      </c>
      <c r="H23" s="22" t="s">
        <v>188</v>
      </c>
    </row>
    <row r="24" spans="2:8" x14ac:dyDescent="0.25">
      <c r="B24" s="22" t="s">
        <v>174</v>
      </c>
      <c r="E24" s="62" t="s">
        <v>198</v>
      </c>
      <c r="H24" s="22" t="s">
        <v>359</v>
      </c>
    </row>
    <row r="25" spans="2:8" x14ac:dyDescent="0.25">
      <c r="B25" s="22" t="s">
        <v>174</v>
      </c>
      <c r="E25" s="62" t="s">
        <v>199</v>
      </c>
      <c r="H25" s="22" t="s">
        <v>360</v>
      </c>
    </row>
    <row r="26" spans="2:8" x14ac:dyDescent="0.25">
      <c r="B26" s="22" t="s">
        <v>174</v>
      </c>
      <c r="E26" s="62" t="s">
        <v>200</v>
      </c>
      <c r="H26" s="22" t="s">
        <v>190</v>
      </c>
    </row>
    <row r="27" spans="2:8" x14ac:dyDescent="0.25">
      <c r="B27" s="22" t="s">
        <v>174</v>
      </c>
      <c r="E27" s="62" t="s">
        <v>202</v>
      </c>
      <c r="H27" s="22" t="s">
        <v>191</v>
      </c>
    </row>
    <row r="28" spans="2:8" x14ac:dyDescent="0.25">
      <c r="B28" s="22" t="s">
        <v>174</v>
      </c>
      <c r="E28" s="62" t="s">
        <v>203</v>
      </c>
      <c r="H28" s="22" t="s">
        <v>361</v>
      </c>
    </row>
    <row r="29" spans="2:8" x14ac:dyDescent="0.25">
      <c r="B29" s="22" t="s">
        <v>174</v>
      </c>
      <c r="E29" s="62" t="s">
        <v>2</v>
      </c>
      <c r="H29" s="22" t="s">
        <v>192</v>
      </c>
    </row>
    <row r="30" spans="2:8" x14ac:dyDescent="0.25">
      <c r="B30" s="22" t="s">
        <v>174</v>
      </c>
      <c r="E30" s="62" t="s">
        <v>206</v>
      </c>
      <c r="H30" s="115" t="s">
        <v>362</v>
      </c>
    </row>
    <row r="31" spans="2:8" x14ac:dyDescent="0.25">
      <c r="B31" s="22" t="s">
        <v>174</v>
      </c>
      <c r="E31" s="62" t="s">
        <v>207</v>
      </c>
      <c r="H31" s="22" t="s">
        <v>363</v>
      </c>
    </row>
    <row r="32" spans="2:8" x14ac:dyDescent="0.25">
      <c r="B32" s="22" t="s">
        <v>174</v>
      </c>
      <c r="E32" s="62" t="s">
        <v>208</v>
      </c>
      <c r="H32" s="22" t="s">
        <v>364</v>
      </c>
    </row>
    <row r="33" spans="2:8" x14ac:dyDescent="0.25">
      <c r="B33" s="22" t="s">
        <v>174</v>
      </c>
      <c r="E33" s="62" t="s">
        <v>225</v>
      </c>
      <c r="H33" s="22" t="s">
        <v>365</v>
      </c>
    </row>
    <row r="34" spans="2:8" x14ac:dyDescent="0.25">
      <c r="B34" s="22" t="s">
        <v>174</v>
      </c>
      <c r="E34" s="62" t="s">
        <v>222</v>
      </c>
      <c r="H34" s="22" t="s">
        <v>366</v>
      </c>
    </row>
    <row r="35" spans="2:8" x14ac:dyDescent="0.25">
      <c r="B35" s="22" t="s">
        <v>175</v>
      </c>
      <c r="E35" s="62" t="s">
        <v>224</v>
      </c>
      <c r="H35" s="22" t="s">
        <v>193</v>
      </c>
    </row>
    <row r="36" spans="2:8" x14ac:dyDescent="0.25">
      <c r="B36" s="22" t="s">
        <v>175</v>
      </c>
      <c r="E36" s="62" t="s">
        <v>151</v>
      </c>
      <c r="H36" s="22" t="s">
        <v>367</v>
      </c>
    </row>
    <row r="37" spans="2:8" x14ac:dyDescent="0.25">
      <c r="B37" s="22" t="s">
        <v>175</v>
      </c>
      <c r="E37" s="62" t="s">
        <v>209</v>
      </c>
      <c r="H37" s="22" t="s">
        <v>197</v>
      </c>
    </row>
    <row r="38" spans="2:8" x14ac:dyDescent="0.25">
      <c r="B38" s="22" t="s">
        <v>175</v>
      </c>
      <c r="E38" s="62" t="s">
        <v>210</v>
      </c>
      <c r="H38" s="22" t="s">
        <v>195</v>
      </c>
    </row>
    <row r="39" spans="2:8" x14ac:dyDescent="0.25">
      <c r="B39" s="22" t="s">
        <v>175</v>
      </c>
      <c r="E39" s="62" t="s">
        <v>227</v>
      </c>
      <c r="H39" s="22" t="s">
        <v>198</v>
      </c>
    </row>
    <row r="40" spans="2:8" x14ac:dyDescent="0.25">
      <c r="B40" s="22" t="s">
        <v>175</v>
      </c>
      <c r="E40" s="62" t="s">
        <v>211</v>
      </c>
      <c r="H40" s="22" t="s">
        <v>368</v>
      </c>
    </row>
    <row r="41" spans="2:8" x14ac:dyDescent="0.25">
      <c r="B41" s="22" t="s">
        <v>175</v>
      </c>
      <c r="E41" s="62" t="s">
        <v>226</v>
      </c>
      <c r="H41" s="22" t="s">
        <v>369</v>
      </c>
    </row>
    <row r="42" spans="2:8" x14ac:dyDescent="0.25">
      <c r="B42" s="22" t="s">
        <v>175</v>
      </c>
      <c r="E42" s="62" t="s">
        <v>212</v>
      </c>
      <c r="H42" s="22" t="s">
        <v>370</v>
      </c>
    </row>
    <row r="43" spans="2:8" x14ac:dyDescent="0.25">
      <c r="B43" s="22" t="s">
        <v>175</v>
      </c>
      <c r="E43" s="62" t="s">
        <v>214</v>
      </c>
      <c r="H43" s="22" t="s">
        <v>199</v>
      </c>
    </row>
    <row r="44" spans="2:8" x14ac:dyDescent="0.25">
      <c r="B44" s="22" t="s">
        <v>175</v>
      </c>
      <c r="E44" s="62" t="s">
        <v>215</v>
      </c>
      <c r="H44" s="22" t="s">
        <v>371</v>
      </c>
    </row>
    <row r="45" spans="2:8" x14ac:dyDescent="0.25">
      <c r="B45" s="22" t="s">
        <v>175</v>
      </c>
      <c r="E45" s="62" t="s">
        <v>213</v>
      </c>
      <c r="H45" s="22" t="s">
        <v>200</v>
      </c>
    </row>
    <row r="46" spans="2:8" x14ac:dyDescent="0.25">
      <c r="B46" s="22" t="s">
        <v>175</v>
      </c>
      <c r="E46" s="62" t="s">
        <v>232</v>
      </c>
      <c r="H46" s="22" t="s">
        <v>372</v>
      </c>
    </row>
    <row r="47" spans="2:8" x14ac:dyDescent="0.25">
      <c r="B47" s="22" t="s">
        <v>175</v>
      </c>
      <c r="E47" s="62" t="s">
        <v>233</v>
      </c>
      <c r="H47" s="22" t="s">
        <v>202</v>
      </c>
    </row>
    <row r="48" spans="2:8" x14ac:dyDescent="0.25">
      <c r="B48" s="22" t="s">
        <v>175</v>
      </c>
      <c r="E48" s="62" t="s">
        <v>229</v>
      </c>
      <c r="H48" s="22" t="s">
        <v>373</v>
      </c>
    </row>
    <row r="49" spans="2:8" x14ac:dyDescent="0.25">
      <c r="B49" s="22" t="s">
        <v>175</v>
      </c>
      <c r="E49" s="62" t="s">
        <v>204</v>
      </c>
      <c r="H49" s="22" t="s">
        <v>203</v>
      </c>
    </row>
    <row r="50" spans="2:8" x14ac:dyDescent="0.25">
      <c r="B50" s="22" t="s">
        <v>175</v>
      </c>
      <c r="E50" s="62" t="s">
        <v>228</v>
      </c>
      <c r="H50" s="22" t="s">
        <v>2</v>
      </c>
    </row>
    <row r="51" spans="2:8" x14ac:dyDescent="0.25">
      <c r="B51" s="22" t="s">
        <v>177</v>
      </c>
      <c r="E51" s="62" t="s">
        <v>218</v>
      </c>
      <c r="H51" s="22" t="s">
        <v>374</v>
      </c>
    </row>
    <row r="52" spans="2:8" x14ac:dyDescent="0.25">
      <c r="B52" s="22" t="s">
        <v>177</v>
      </c>
      <c r="E52" s="62" t="s">
        <v>217</v>
      </c>
      <c r="H52" s="22" t="s">
        <v>206</v>
      </c>
    </row>
    <row r="53" spans="2:8" x14ac:dyDescent="0.25">
      <c r="B53" s="22" t="s">
        <v>177</v>
      </c>
      <c r="E53" s="62" t="s">
        <v>219</v>
      </c>
      <c r="H53" s="22" t="s">
        <v>207</v>
      </c>
    </row>
    <row r="54" spans="2:8" x14ac:dyDescent="0.25">
      <c r="B54" s="22" t="s">
        <v>177</v>
      </c>
      <c r="E54" s="62" t="s">
        <v>220</v>
      </c>
      <c r="H54" s="22" t="s">
        <v>208</v>
      </c>
    </row>
    <row r="55" spans="2:8" x14ac:dyDescent="0.25">
      <c r="B55" s="22" t="s">
        <v>177</v>
      </c>
      <c r="E55" s="62" t="s">
        <v>221</v>
      </c>
      <c r="H55" s="22" t="s">
        <v>225</v>
      </c>
    </row>
    <row r="56" spans="2:8" x14ac:dyDescent="0.25">
      <c r="B56" s="22" t="s">
        <v>177</v>
      </c>
      <c r="E56" s="62" t="s">
        <v>234</v>
      </c>
      <c r="H56" s="22" t="s">
        <v>222</v>
      </c>
    </row>
    <row r="57" spans="2:8" x14ac:dyDescent="0.25">
      <c r="B57" s="22" t="s">
        <v>177</v>
      </c>
      <c r="E57" s="62" t="s">
        <v>231</v>
      </c>
      <c r="H57" s="22" t="s">
        <v>224</v>
      </c>
    </row>
    <row r="58" spans="2:8" x14ac:dyDescent="0.25">
      <c r="B58" s="22" t="s">
        <v>177</v>
      </c>
      <c r="H58" s="22" t="s">
        <v>151</v>
      </c>
    </row>
    <row r="59" spans="2:8" x14ac:dyDescent="0.25">
      <c r="B59" s="22" t="s">
        <v>180</v>
      </c>
      <c r="H59" s="22" t="s">
        <v>287</v>
      </c>
    </row>
    <row r="60" spans="2:8" x14ac:dyDescent="0.25">
      <c r="B60" s="22" t="s">
        <v>180</v>
      </c>
      <c r="H60" s="22" t="s">
        <v>209</v>
      </c>
    </row>
    <row r="61" spans="2:8" x14ac:dyDescent="0.25">
      <c r="B61" s="22" t="s">
        <v>180</v>
      </c>
      <c r="H61" s="22" t="s">
        <v>210</v>
      </c>
    </row>
    <row r="62" spans="2:8" x14ac:dyDescent="0.25">
      <c r="B62" s="22" t="s">
        <v>180</v>
      </c>
      <c r="H62" s="22" t="s">
        <v>375</v>
      </c>
    </row>
    <row r="63" spans="2:8" x14ac:dyDescent="0.25">
      <c r="B63" s="22" t="s">
        <v>180</v>
      </c>
      <c r="H63" s="22" t="s">
        <v>227</v>
      </c>
    </row>
    <row r="64" spans="2:8" x14ac:dyDescent="0.25">
      <c r="B64" s="22" t="s">
        <v>180</v>
      </c>
      <c r="H64" s="22" t="s">
        <v>211</v>
      </c>
    </row>
    <row r="65" spans="2:8" x14ac:dyDescent="0.25">
      <c r="B65" s="22" t="s">
        <v>180</v>
      </c>
      <c r="H65" s="22" t="s">
        <v>226</v>
      </c>
    </row>
    <row r="66" spans="2:8" x14ac:dyDescent="0.25">
      <c r="B66" s="22" t="s">
        <v>180</v>
      </c>
      <c r="H66" s="22" t="s">
        <v>212</v>
      </c>
    </row>
    <row r="67" spans="2:8" x14ac:dyDescent="0.25">
      <c r="B67" s="22" t="s">
        <v>181</v>
      </c>
      <c r="H67" s="22" t="s">
        <v>376</v>
      </c>
    </row>
    <row r="68" spans="2:8" x14ac:dyDescent="0.25">
      <c r="B68" s="22" t="s">
        <v>181</v>
      </c>
      <c r="H68" s="22" t="s">
        <v>377</v>
      </c>
    </row>
    <row r="69" spans="2:8" x14ac:dyDescent="0.25">
      <c r="B69" s="22" t="s">
        <v>181</v>
      </c>
      <c r="H69" s="22" t="s">
        <v>378</v>
      </c>
    </row>
    <row r="70" spans="2:8" x14ac:dyDescent="0.25">
      <c r="B70" s="22" t="s">
        <v>181</v>
      </c>
      <c r="H70" s="22" t="s">
        <v>379</v>
      </c>
    </row>
    <row r="71" spans="2:8" x14ac:dyDescent="0.25">
      <c r="B71" s="22" t="s">
        <v>181</v>
      </c>
      <c r="H71" s="22" t="s">
        <v>214</v>
      </c>
    </row>
    <row r="72" spans="2:8" x14ac:dyDescent="0.25">
      <c r="B72" s="22" t="s">
        <v>181</v>
      </c>
      <c r="H72" s="22" t="s">
        <v>215</v>
      </c>
    </row>
    <row r="73" spans="2:8" x14ac:dyDescent="0.25">
      <c r="B73" s="22" t="s">
        <v>181</v>
      </c>
      <c r="H73" s="22" t="s">
        <v>213</v>
      </c>
    </row>
    <row r="74" spans="2:8" x14ac:dyDescent="0.25">
      <c r="B74" s="22" t="s">
        <v>182</v>
      </c>
      <c r="H74" s="22" t="s">
        <v>380</v>
      </c>
    </row>
    <row r="75" spans="2:8" x14ac:dyDescent="0.25">
      <c r="B75" s="22" t="s">
        <v>182</v>
      </c>
      <c r="H75" s="22" t="s">
        <v>381</v>
      </c>
    </row>
    <row r="76" spans="2:8" x14ac:dyDescent="0.25">
      <c r="B76" s="22" t="s">
        <v>182</v>
      </c>
      <c r="H76" s="22" t="s">
        <v>382</v>
      </c>
    </row>
    <row r="77" spans="2:8" x14ac:dyDescent="0.25">
      <c r="B77" s="22" t="s">
        <v>182</v>
      </c>
      <c r="H77" s="22" t="s">
        <v>383</v>
      </c>
    </row>
    <row r="78" spans="2:8" x14ac:dyDescent="0.25">
      <c r="B78" s="22" t="s">
        <v>182</v>
      </c>
      <c r="H78" s="22" t="s">
        <v>384</v>
      </c>
    </row>
    <row r="79" spans="2:8" x14ac:dyDescent="0.25">
      <c r="B79" s="22" t="s">
        <v>182</v>
      </c>
      <c r="H79" s="22" t="s">
        <v>385</v>
      </c>
    </row>
    <row r="80" spans="2:8" x14ac:dyDescent="0.25">
      <c r="B80" s="22" t="s">
        <v>182</v>
      </c>
      <c r="H80" s="22" t="s">
        <v>386</v>
      </c>
    </row>
    <row r="81" spans="2:8" x14ac:dyDescent="0.25">
      <c r="B81" s="22" t="s">
        <v>183</v>
      </c>
      <c r="H81" s="22" t="s">
        <v>387</v>
      </c>
    </row>
    <row r="82" spans="2:8" x14ac:dyDescent="0.25">
      <c r="B82" s="22" t="s">
        <v>183</v>
      </c>
      <c r="H82" s="22" t="s">
        <v>388</v>
      </c>
    </row>
    <row r="83" spans="2:8" x14ac:dyDescent="0.25">
      <c r="B83" s="22" t="s">
        <v>183</v>
      </c>
      <c r="H83" s="22" t="s">
        <v>389</v>
      </c>
    </row>
    <row r="84" spans="2:8" x14ac:dyDescent="0.25">
      <c r="B84" s="22" t="s">
        <v>183</v>
      </c>
      <c r="H84" s="22" t="s">
        <v>232</v>
      </c>
    </row>
    <row r="85" spans="2:8" x14ac:dyDescent="0.25">
      <c r="B85" s="22" t="s">
        <v>183</v>
      </c>
      <c r="H85" s="22" t="s">
        <v>233</v>
      </c>
    </row>
    <row r="86" spans="2:8" x14ac:dyDescent="0.25">
      <c r="B86" s="22" t="s">
        <v>183</v>
      </c>
      <c r="H86" s="22" t="s">
        <v>229</v>
      </c>
    </row>
    <row r="87" spans="2:8" x14ac:dyDescent="0.25">
      <c r="B87" s="22" t="s">
        <v>183</v>
      </c>
      <c r="H87" s="22" t="s">
        <v>390</v>
      </c>
    </row>
    <row r="88" spans="2:8" x14ac:dyDescent="0.25">
      <c r="B88" s="22" t="s">
        <v>183</v>
      </c>
      <c r="H88" s="115" t="s">
        <v>391</v>
      </c>
    </row>
    <row r="89" spans="2:8" x14ac:dyDescent="0.25">
      <c r="B89" s="22" t="s">
        <v>184</v>
      </c>
      <c r="H89" s="22" t="s">
        <v>204</v>
      </c>
    </row>
    <row r="90" spans="2:8" x14ac:dyDescent="0.25">
      <c r="B90" s="22" t="s">
        <v>184</v>
      </c>
      <c r="H90" s="22" t="s">
        <v>392</v>
      </c>
    </row>
    <row r="91" spans="2:8" x14ac:dyDescent="0.25">
      <c r="B91" s="22" t="s">
        <v>184</v>
      </c>
      <c r="H91" s="22" t="s">
        <v>393</v>
      </c>
    </row>
    <row r="92" spans="2:8" x14ac:dyDescent="0.25">
      <c r="B92" s="22" t="s">
        <v>184</v>
      </c>
      <c r="H92" s="116" t="s">
        <v>228</v>
      </c>
    </row>
    <row r="93" spans="2:8" x14ac:dyDescent="0.25">
      <c r="B93" s="22" t="s">
        <v>184</v>
      </c>
      <c r="H93" s="22" t="s">
        <v>218</v>
      </c>
    </row>
    <row r="94" spans="2:8" x14ac:dyDescent="0.25">
      <c r="B94" s="22" t="s">
        <v>184</v>
      </c>
      <c r="H94" s="22" t="s">
        <v>217</v>
      </c>
    </row>
    <row r="95" spans="2:8" x14ac:dyDescent="0.25">
      <c r="B95" s="22" t="s">
        <v>184</v>
      </c>
      <c r="H95" s="22" t="s">
        <v>219</v>
      </c>
    </row>
    <row r="96" spans="2:8" x14ac:dyDescent="0.25">
      <c r="B96" s="22" t="s">
        <v>184</v>
      </c>
      <c r="H96" s="22" t="s">
        <v>394</v>
      </c>
    </row>
    <row r="97" spans="2:8" x14ac:dyDescent="0.25">
      <c r="B97" s="22" t="s">
        <v>185</v>
      </c>
      <c r="H97" s="22" t="s">
        <v>220</v>
      </c>
    </row>
    <row r="98" spans="2:8" x14ac:dyDescent="0.25">
      <c r="B98" s="22" t="s">
        <v>186</v>
      </c>
      <c r="H98" s="22" t="s">
        <v>395</v>
      </c>
    </row>
    <row r="99" spans="2:8" x14ac:dyDescent="0.25">
      <c r="B99" s="22" t="s">
        <v>186</v>
      </c>
      <c r="H99" s="22" t="s">
        <v>221</v>
      </c>
    </row>
    <row r="100" spans="2:8" x14ac:dyDescent="0.25">
      <c r="B100" s="22" t="s">
        <v>186</v>
      </c>
      <c r="H100" s="22"/>
    </row>
    <row r="101" spans="2:8" x14ac:dyDescent="0.25">
      <c r="B101" s="22" t="s">
        <v>186</v>
      </c>
    </row>
    <row r="102" spans="2:8" x14ac:dyDescent="0.25">
      <c r="B102" s="22" t="s">
        <v>186</v>
      </c>
    </row>
    <row r="103" spans="2:8" x14ac:dyDescent="0.25">
      <c r="B103" s="22" t="s">
        <v>186</v>
      </c>
    </row>
    <row r="104" spans="2:8" x14ac:dyDescent="0.25">
      <c r="B104" s="22" t="s">
        <v>186</v>
      </c>
    </row>
    <row r="105" spans="2:8" x14ac:dyDescent="0.25">
      <c r="B105" s="22" t="s">
        <v>187</v>
      </c>
    </row>
    <row r="106" spans="2:8" x14ac:dyDescent="0.25">
      <c r="B106" s="22" t="s">
        <v>187</v>
      </c>
    </row>
    <row r="107" spans="2:8" x14ac:dyDescent="0.25">
      <c r="B107" s="22" t="s">
        <v>187</v>
      </c>
    </row>
    <row r="108" spans="2:8" x14ac:dyDescent="0.25">
      <c r="B108" s="22" t="s">
        <v>187</v>
      </c>
    </row>
    <row r="109" spans="2:8" x14ac:dyDescent="0.25">
      <c r="B109" s="22" t="s">
        <v>187</v>
      </c>
    </row>
    <row r="110" spans="2:8" x14ac:dyDescent="0.25">
      <c r="B110" s="22" t="s">
        <v>187</v>
      </c>
    </row>
    <row r="111" spans="2:8" x14ac:dyDescent="0.25">
      <c r="B111" s="22" t="s">
        <v>187</v>
      </c>
    </row>
    <row r="112" spans="2:8" x14ac:dyDescent="0.25">
      <c r="B112" s="22" t="s">
        <v>187</v>
      </c>
    </row>
    <row r="113" spans="2:2" x14ac:dyDescent="0.25">
      <c r="B113" s="22" t="s">
        <v>188</v>
      </c>
    </row>
    <row r="114" spans="2:2" x14ac:dyDescent="0.25">
      <c r="B114" s="22" t="s">
        <v>188</v>
      </c>
    </row>
    <row r="115" spans="2:2" x14ac:dyDescent="0.25">
      <c r="B115" s="22" t="s">
        <v>188</v>
      </c>
    </row>
    <row r="116" spans="2:2" x14ac:dyDescent="0.25">
      <c r="B116" s="22" t="s">
        <v>188</v>
      </c>
    </row>
    <row r="117" spans="2:2" x14ac:dyDescent="0.25">
      <c r="B117" s="22" t="s">
        <v>188</v>
      </c>
    </row>
    <row r="118" spans="2:2" x14ac:dyDescent="0.25">
      <c r="B118" s="22" t="s">
        <v>188</v>
      </c>
    </row>
    <row r="119" spans="2:2" x14ac:dyDescent="0.25">
      <c r="B119" s="22" t="s">
        <v>188</v>
      </c>
    </row>
    <row r="120" spans="2:2" x14ac:dyDescent="0.25">
      <c r="B120" s="22" t="s">
        <v>188</v>
      </c>
    </row>
    <row r="121" spans="2:2" x14ac:dyDescent="0.25">
      <c r="B121" s="22" t="s">
        <v>188</v>
      </c>
    </row>
    <row r="122" spans="2:2" x14ac:dyDescent="0.25">
      <c r="B122" s="22" t="s">
        <v>188</v>
      </c>
    </row>
    <row r="123" spans="2:2" x14ac:dyDescent="0.25">
      <c r="B123" s="22" t="s">
        <v>188</v>
      </c>
    </row>
    <row r="124" spans="2:2" x14ac:dyDescent="0.25">
      <c r="B124" s="22" t="s">
        <v>188</v>
      </c>
    </row>
    <row r="125" spans="2:2" x14ac:dyDescent="0.25">
      <c r="B125" s="22" t="s">
        <v>188</v>
      </c>
    </row>
    <row r="126" spans="2:2" x14ac:dyDescent="0.25">
      <c r="B126" s="22" t="s">
        <v>189</v>
      </c>
    </row>
    <row r="127" spans="2:2" x14ac:dyDescent="0.25">
      <c r="B127" s="22" t="s">
        <v>189</v>
      </c>
    </row>
    <row r="128" spans="2:2" x14ac:dyDescent="0.25">
      <c r="B128" s="22" t="s">
        <v>189</v>
      </c>
    </row>
    <row r="129" spans="2:2" x14ac:dyDescent="0.25">
      <c r="B129" s="22" t="s">
        <v>189</v>
      </c>
    </row>
    <row r="130" spans="2:2" x14ac:dyDescent="0.25">
      <c r="B130" s="22" t="s">
        <v>189</v>
      </c>
    </row>
    <row r="131" spans="2:2" x14ac:dyDescent="0.25">
      <c r="B131" s="22" t="s">
        <v>189</v>
      </c>
    </row>
    <row r="132" spans="2:2" x14ac:dyDescent="0.25">
      <c r="B132" s="22" t="s">
        <v>189</v>
      </c>
    </row>
    <row r="133" spans="2:2" x14ac:dyDescent="0.25">
      <c r="B133" s="22" t="s">
        <v>189</v>
      </c>
    </row>
    <row r="134" spans="2:2" x14ac:dyDescent="0.25">
      <c r="B134" s="22" t="s">
        <v>189</v>
      </c>
    </row>
    <row r="135" spans="2:2" x14ac:dyDescent="0.25">
      <c r="B135" s="22" t="s">
        <v>189</v>
      </c>
    </row>
    <row r="136" spans="2:2" x14ac:dyDescent="0.25">
      <c r="B136" s="22" t="s">
        <v>189</v>
      </c>
    </row>
    <row r="137" spans="2:2" x14ac:dyDescent="0.25">
      <c r="B137" s="22" t="s">
        <v>189</v>
      </c>
    </row>
    <row r="138" spans="2:2" x14ac:dyDescent="0.25">
      <c r="B138" s="22" t="s">
        <v>189</v>
      </c>
    </row>
    <row r="139" spans="2:2" x14ac:dyDescent="0.25">
      <c r="B139" s="22" t="s">
        <v>190</v>
      </c>
    </row>
    <row r="140" spans="2:2" x14ac:dyDescent="0.25">
      <c r="B140" s="22" t="s">
        <v>190</v>
      </c>
    </row>
    <row r="141" spans="2:2" x14ac:dyDescent="0.25">
      <c r="B141" s="22" t="s">
        <v>190</v>
      </c>
    </row>
    <row r="142" spans="2:2" x14ac:dyDescent="0.25">
      <c r="B142" s="22" t="s">
        <v>190</v>
      </c>
    </row>
    <row r="143" spans="2:2" x14ac:dyDescent="0.25">
      <c r="B143" s="22" t="s">
        <v>190</v>
      </c>
    </row>
    <row r="144" spans="2:2" x14ac:dyDescent="0.25">
      <c r="B144" s="22" t="s">
        <v>190</v>
      </c>
    </row>
    <row r="145" spans="2:2" x14ac:dyDescent="0.25">
      <c r="B145" s="22" t="s">
        <v>190</v>
      </c>
    </row>
    <row r="146" spans="2:2" x14ac:dyDescent="0.25">
      <c r="B146" s="22" t="s">
        <v>190</v>
      </c>
    </row>
    <row r="147" spans="2:2" x14ac:dyDescent="0.25">
      <c r="B147" s="22" t="s">
        <v>190</v>
      </c>
    </row>
    <row r="148" spans="2:2" x14ac:dyDescent="0.25">
      <c r="B148" s="22" t="s">
        <v>190</v>
      </c>
    </row>
    <row r="149" spans="2:2" x14ac:dyDescent="0.25">
      <c r="B149" s="22" t="s">
        <v>190</v>
      </c>
    </row>
    <row r="150" spans="2:2" x14ac:dyDescent="0.25">
      <c r="B150" s="22" t="s">
        <v>190</v>
      </c>
    </row>
    <row r="151" spans="2:2" x14ac:dyDescent="0.25">
      <c r="B151" s="22" t="s">
        <v>190</v>
      </c>
    </row>
    <row r="152" spans="2:2" x14ac:dyDescent="0.25">
      <c r="B152" s="22" t="s">
        <v>190</v>
      </c>
    </row>
    <row r="153" spans="2:2" x14ac:dyDescent="0.25">
      <c r="B153" s="22" t="s">
        <v>190</v>
      </c>
    </row>
    <row r="154" spans="2:2" x14ac:dyDescent="0.25">
      <c r="B154" s="22" t="s">
        <v>190</v>
      </c>
    </row>
    <row r="155" spans="2:2" x14ac:dyDescent="0.25">
      <c r="B155" s="22" t="s">
        <v>191</v>
      </c>
    </row>
    <row r="156" spans="2:2" x14ac:dyDescent="0.25">
      <c r="B156" s="22" t="s">
        <v>191</v>
      </c>
    </row>
    <row r="157" spans="2:2" x14ac:dyDescent="0.25">
      <c r="B157" s="22" t="s">
        <v>191</v>
      </c>
    </row>
    <row r="158" spans="2:2" x14ac:dyDescent="0.25">
      <c r="B158" s="22" t="s">
        <v>191</v>
      </c>
    </row>
    <row r="159" spans="2:2" x14ac:dyDescent="0.25">
      <c r="B159" s="22" t="s">
        <v>191</v>
      </c>
    </row>
    <row r="160" spans="2:2" x14ac:dyDescent="0.25">
      <c r="B160" s="22" t="s">
        <v>191</v>
      </c>
    </row>
    <row r="161" spans="2:2" x14ac:dyDescent="0.25">
      <c r="B161" s="22" t="s">
        <v>191</v>
      </c>
    </row>
    <row r="162" spans="2:2" x14ac:dyDescent="0.25">
      <c r="B162" s="22" t="s">
        <v>191</v>
      </c>
    </row>
    <row r="163" spans="2:2" x14ac:dyDescent="0.25">
      <c r="B163" s="22" t="s">
        <v>192</v>
      </c>
    </row>
    <row r="164" spans="2:2" x14ac:dyDescent="0.25">
      <c r="B164" s="22" t="s">
        <v>193</v>
      </c>
    </row>
    <row r="165" spans="2:2" x14ac:dyDescent="0.25">
      <c r="B165" s="22" t="s">
        <v>193</v>
      </c>
    </row>
    <row r="166" spans="2:2" x14ac:dyDescent="0.25">
      <c r="B166" s="22" t="s">
        <v>193</v>
      </c>
    </row>
    <row r="167" spans="2:2" x14ac:dyDescent="0.25">
      <c r="B167" s="22" t="s">
        <v>193</v>
      </c>
    </row>
    <row r="168" spans="2:2" x14ac:dyDescent="0.25">
      <c r="B168" s="22" t="s">
        <v>193</v>
      </c>
    </row>
    <row r="169" spans="2:2" x14ac:dyDescent="0.25">
      <c r="B169" s="22" t="s">
        <v>193</v>
      </c>
    </row>
    <row r="170" spans="2:2" x14ac:dyDescent="0.25">
      <c r="B170" s="22" t="s">
        <v>193</v>
      </c>
    </row>
    <row r="171" spans="2:2" x14ac:dyDescent="0.25">
      <c r="B171" s="22" t="s">
        <v>193</v>
      </c>
    </row>
    <row r="172" spans="2:2" x14ac:dyDescent="0.25">
      <c r="B172" s="22" t="s">
        <v>193</v>
      </c>
    </row>
    <row r="173" spans="2:2" x14ac:dyDescent="0.25">
      <c r="B173" s="22" t="s">
        <v>193</v>
      </c>
    </row>
    <row r="174" spans="2:2" x14ac:dyDescent="0.25">
      <c r="B174" s="22" t="s">
        <v>193</v>
      </c>
    </row>
    <row r="175" spans="2:2" x14ac:dyDescent="0.25">
      <c r="B175" s="22" t="s">
        <v>193</v>
      </c>
    </row>
    <row r="176" spans="2:2" x14ac:dyDescent="0.25">
      <c r="B176" s="22" t="s">
        <v>193</v>
      </c>
    </row>
    <row r="177" spans="2:2" x14ac:dyDescent="0.25">
      <c r="B177" s="22" t="s">
        <v>193</v>
      </c>
    </row>
    <row r="178" spans="2:2" x14ac:dyDescent="0.25">
      <c r="B178" s="22" t="s">
        <v>193</v>
      </c>
    </row>
    <row r="179" spans="2:2" x14ac:dyDescent="0.25">
      <c r="B179" s="22" t="s">
        <v>195</v>
      </c>
    </row>
    <row r="180" spans="2:2" x14ac:dyDescent="0.25">
      <c r="B180" s="22" t="s">
        <v>195</v>
      </c>
    </row>
    <row r="181" spans="2:2" x14ac:dyDescent="0.25">
      <c r="B181" s="22" t="s">
        <v>195</v>
      </c>
    </row>
    <row r="182" spans="2:2" x14ac:dyDescent="0.25">
      <c r="B182" s="22" t="s">
        <v>195</v>
      </c>
    </row>
    <row r="183" spans="2:2" x14ac:dyDescent="0.25">
      <c r="B183" s="22" t="s">
        <v>195</v>
      </c>
    </row>
    <row r="184" spans="2:2" x14ac:dyDescent="0.25">
      <c r="B184" s="22" t="s">
        <v>197</v>
      </c>
    </row>
    <row r="185" spans="2:2" x14ac:dyDescent="0.25">
      <c r="B185" s="22" t="s">
        <v>197</v>
      </c>
    </row>
    <row r="186" spans="2:2" x14ac:dyDescent="0.25">
      <c r="B186" s="22" t="s">
        <v>197</v>
      </c>
    </row>
    <row r="187" spans="2:2" x14ac:dyDescent="0.25">
      <c r="B187" s="22" t="s">
        <v>197</v>
      </c>
    </row>
    <row r="188" spans="2:2" x14ac:dyDescent="0.25">
      <c r="B188" s="22" t="s">
        <v>197</v>
      </c>
    </row>
    <row r="189" spans="2:2" x14ac:dyDescent="0.25">
      <c r="B189" s="22" t="s">
        <v>198</v>
      </c>
    </row>
    <row r="190" spans="2:2" x14ac:dyDescent="0.25">
      <c r="B190" s="22" t="s">
        <v>199</v>
      </c>
    </row>
    <row r="191" spans="2:2" x14ac:dyDescent="0.25">
      <c r="B191" s="22" t="s">
        <v>199</v>
      </c>
    </row>
    <row r="192" spans="2:2" x14ac:dyDescent="0.25">
      <c r="B192" s="22" t="s">
        <v>199</v>
      </c>
    </row>
    <row r="193" spans="2:2" x14ac:dyDescent="0.25">
      <c r="B193" s="22" t="s">
        <v>199</v>
      </c>
    </row>
    <row r="194" spans="2:2" x14ac:dyDescent="0.25">
      <c r="B194" s="22" t="s">
        <v>199</v>
      </c>
    </row>
    <row r="195" spans="2:2" x14ac:dyDescent="0.25">
      <c r="B195" s="22" t="s">
        <v>199</v>
      </c>
    </row>
    <row r="196" spans="2:2" x14ac:dyDescent="0.25">
      <c r="B196" s="22" t="s">
        <v>199</v>
      </c>
    </row>
    <row r="197" spans="2:2" x14ac:dyDescent="0.25">
      <c r="B197" s="22" t="s">
        <v>199</v>
      </c>
    </row>
    <row r="198" spans="2:2" x14ac:dyDescent="0.25">
      <c r="B198" s="22" t="s">
        <v>200</v>
      </c>
    </row>
    <row r="199" spans="2:2" x14ac:dyDescent="0.25">
      <c r="B199" s="22" t="s">
        <v>200</v>
      </c>
    </row>
    <row r="200" spans="2:2" x14ac:dyDescent="0.25">
      <c r="B200" s="22" t="s">
        <v>200</v>
      </c>
    </row>
    <row r="201" spans="2:2" x14ac:dyDescent="0.25">
      <c r="B201" s="22" t="s">
        <v>200</v>
      </c>
    </row>
    <row r="202" spans="2:2" x14ac:dyDescent="0.25">
      <c r="B202" s="22" t="s">
        <v>200</v>
      </c>
    </row>
    <row r="203" spans="2:2" x14ac:dyDescent="0.25">
      <c r="B203" s="22" t="s">
        <v>202</v>
      </c>
    </row>
    <row r="204" spans="2:2" x14ac:dyDescent="0.25">
      <c r="B204" s="22" t="s">
        <v>202</v>
      </c>
    </row>
    <row r="205" spans="2:2" x14ac:dyDescent="0.25">
      <c r="B205" s="22" t="s">
        <v>202</v>
      </c>
    </row>
    <row r="206" spans="2:2" x14ac:dyDescent="0.25">
      <c r="B206" s="22" t="s">
        <v>202</v>
      </c>
    </row>
    <row r="207" spans="2:2" x14ac:dyDescent="0.25">
      <c r="B207" s="22" t="s">
        <v>202</v>
      </c>
    </row>
    <row r="208" spans="2:2" x14ac:dyDescent="0.25">
      <c r="B208" s="22" t="s">
        <v>202</v>
      </c>
    </row>
    <row r="209" spans="2:2" x14ac:dyDescent="0.25">
      <c r="B209" s="22" t="s">
        <v>202</v>
      </c>
    </row>
    <row r="210" spans="2:2" x14ac:dyDescent="0.25">
      <c r="B210" s="22" t="s">
        <v>202</v>
      </c>
    </row>
    <row r="211" spans="2:2" x14ac:dyDescent="0.25">
      <c r="B211" s="22" t="s">
        <v>2</v>
      </c>
    </row>
    <row r="212" spans="2:2" x14ac:dyDescent="0.25">
      <c r="B212" s="22" t="s">
        <v>2</v>
      </c>
    </row>
    <row r="213" spans="2:2" x14ac:dyDescent="0.25">
      <c r="B213" s="22" t="s">
        <v>2</v>
      </c>
    </row>
    <row r="214" spans="2:2" x14ac:dyDescent="0.25">
      <c r="B214" s="22" t="s">
        <v>2</v>
      </c>
    </row>
    <row r="215" spans="2:2" x14ac:dyDescent="0.25">
      <c r="B215" s="22" t="s">
        <v>2</v>
      </c>
    </row>
    <row r="216" spans="2:2" x14ac:dyDescent="0.25">
      <c r="B216" s="22" t="s">
        <v>2</v>
      </c>
    </row>
    <row r="217" spans="2:2" x14ac:dyDescent="0.25">
      <c r="B217" s="22" t="s">
        <v>2</v>
      </c>
    </row>
    <row r="218" spans="2:2" x14ac:dyDescent="0.25">
      <c r="B218" s="22" t="s">
        <v>2</v>
      </c>
    </row>
    <row r="219" spans="2:2" x14ac:dyDescent="0.25">
      <c r="B219" s="22" t="s">
        <v>203</v>
      </c>
    </row>
    <row r="220" spans="2:2" x14ac:dyDescent="0.25">
      <c r="B220" s="22" t="s">
        <v>203</v>
      </c>
    </row>
    <row r="221" spans="2:2" x14ac:dyDescent="0.25">
      <c r="B221" s="22" t="s">
        <v>203</v>
      </c>
    </row>
    <row r="222" spans="2:2" x14ac:dyDescent="0.25">
      <c r="B222" s="22" t="s">
        <v>203</v>
      </c>
    </row>
    <row r="223" spans="2:2" x14ac:dyDescent="0.25">
      <c r="B223" s="22" t="s">
        <v>203</v>
      </c>
    </row>
    <row r="224" spans="2:2" x14ac:dyDescent="0.25">
      <c r="B224" s="22" t="s">
        <v>203</v>
      </c>
    </row>
    <row r="225" spans="2:2" x14ac:dyDescent="0.25">
      <c r="B225" s="22" t="s">
        <v>203</v>
      </c>
    </row>
    <row r="226" spans="2:2" x14ac:dyDescent="0.25">
      <c r="B226" s="22" t="s">
        <v>203</v>
      </c>
    </row>
    <row r="227" spans="2:2" x14ac:dyDescent="0.25">
      <c r="B227" s="22" t="s">
        <v>2</v>
      </c>
    </row>
    <row r="228" spans="2:2" x14ac:dyDescent="0.25">
      <c r="B228" s="22" t="s">
        <v>2</v>
      </c>
    </row>
    <row r="229" spans="2:2" x14ac:dyDescent="0.25">
      <c r="B229" s="22" t="s">
        <v>2</v>
      </c>
    </row>
    <row r="230" spans="2:2" x14ac:dyDescent="0.25">
      <c r="B230" s="22" t="s">
        <v>2</v>
      </c>
    </row>
    <row r="231" spans="2:2" x14ac:dyDescent="0.25">
      <c r="B231" s="22" t="s">
        <v>2</v>
      </c>
    </row>
    <row r="232" spans="2:2" x14ac:dyDescent="0.25">
      <c r="B232" s="22" t="s">
        <v>2</v>
      </c>
    </row>
    <row r="233" spans="2:2" x14ac:dyDescent="0.25">
      <c r="B233" s="22" t="s">
        <v>2</v>
      </c>
    </row>
    <row r="234" spans="2:2" x14ac:dyDescent="0.25">
      <c r="B234" s="22" t="s">
        <v>2</v>
      </c>
    </row>
    <row r="235" spans="2:2" x14ac:dyDescent="0.25">
      <c r="B235" s="22" t="s">
        <v>203</v>
      </c>
    </row>
    <row r="236" spans="2:2" x14ac:dyDescent="0.25">
      <c r="B236" s="22" t="s">
        <v>203</v>
      </c>
    </row>
    <row r="237" spans="2:2" x14ac:dyDescent="0.25">
      <c r="B237" s="22" t="s">
        <v>203</v>
      </c>
    </row>
    <row r="238" spans="2:2" x14ac:dyDescent="0.25">
      <c r="B238" s="22" t="s">
        <v>203</v>
      </c>
    </row>
    <row r="239" spans="2:2" x14ac:dyDescent="0.25">
      <c r="B239" s="22" t="s">
        <v>203</v>
      </c>
    </row>
    <row r="240" spans="2:2" x14ac:dyDescent="0.25">
      <c r="B240" s="22" t="s">
        <v>203</v>
      </c>
    </row>
    <row r="241" spans="2:2" x14ac:dyDescent="0.25">
      <c r="B241" s="22" t="s">
        <v>203</v>
      </c>
    </row>
    <row r="242" spans="2:2" x14ac:dyDescent="0.25">
      <c r="B242" s="22" t="s">
        <v>203</v>
      </c>
    </row>
    <row r="243" spans="2:2" x14ac:dyDescent="0.25">
      <c r="B243" s="22" t="s">
        <v>204</v>
      </c>
    </row>
    <row r="244" spans="2:2" x14ac:dyDescent="0.25">
      <c r="B244" s="22" t="s">
        <v>204</v>
      </c>
    </row>
    <row r="245" spans="2:2" x14ac:dyDescent="0.25">
      <c r="B245" s="22" t="s">
        <v>204</v>
      </c>
    </row>
    <row r="246" spans="2:2" x14ac:dyDescent="0.25">
      <c r="B246" s="22" t="s">
        <v>204</v>
      </c>
    </row>
    <row r="247" spans="2:2" x14ac:dyDescent="0.25">
      <c r="B247" s="22" t="s">
        <v>204</v>
      </c>
    </row>
    <row r="248" spans="2:2" x14ac:dyDescent="0.25">
      <c r="B248" s="22" t="s">
        <v>204</v>
      </c>
    </row>
    <row r="249" spans="2:2" x14ac:dyDescent="0.25">
      <c r="B249" s="22" t="s">
        <v>204</v>
      </c>
    </row>
    <row r="250" spans="2:2" x14ac:dyDescent="0.25">
      <c r="B250" s="22" t="s">
        <v>204</v>
      </c>
    </row>
    <row r="251" spans="2:2" x14ac:dyDescent="0.25">
      <c r="B251" s="22" t="s">
        <v>204</v>
      </c>
    </row>
    <row r="252" spans="2:2" x14ac:dyDescent="0.25">
      <c r="B252" s="22" t="s">
        <v>204</v>
      </c>
    </row>
    <row r="253" spans="2:2" x14ac:dyDescent="0.25">
      <c r="B253" s="22" t="s">
        <v>204</v>
      </c>
    </row>
    <row r="254" spans="2:2" x14ac:dyDescent="0.25">
      <c r="B254" s="22" t="s">
        <v>204</v>
      </c>
    </row>
    <row r="255" spans="2:2" x14ac:dyDescent="0.25">
      <c r="B255" s="22" t="s">
        <v>204</v>
      </c>
    </row>
    <row r="256" spans="2:2" x14ac:dyDescent="0.25">
      <c r="B256" s="22" t="s">
        <v>204</v>
      </c>
    </row>
    <row r="257" spans="2:2" x14ac:dyDescent="0.25">
      <c r="B257" s="22" t="s">
        <v>204</v>
      </c>
    </row>
    <row r="258" spans="2:2" x14ac:dyDescent="0.25">
      <c r="B258" s="22" t="s">
        <v>204</v>
      </c>
    </row>
    <row r="259" spans="2:2" x14ac:dyDescent="0.25">
      <c r="B259" s="22" t="s">
        <v>206</v>
      </c>
    </row>
    <row r="260" spans="2:2" x14ac:dyDescent="0.25">
      <c r="B260" s="22" t="s">
        <v>207</v>
      </c>
    </row>
    <row r="261" spans="2:2" x14ac:dyDescent="0.25">
      <c r="B261" s="22" t="s">
        <v>207</v>
      </c>
    </row>
    <row r="262" spans="2:2" x14ac:dyDescent="0.25">
      <c r="B262" s="22" t="s">
        <v>207</v>
      </c>
    </row>
    <row r="263" spans="2:2" x14ac:dyDescent="0.25">
      <c r="B263" s="22" t="s">
        <v>207</v>
      </c>
    </row>
    <row r="264" spans="2:2" x14ac:dyDescent="0.25">
      <c r="B264" s="22" t="s">
        <v>207</v>
      </c>
    </row>
    <row r="265" spans="2:2" x14ac:dyDescent="0.25">
      <c r="B265" s="22" t="s">
        <v>207</v>
      </c>
    </row>
    <row r="266" spans="2:2" x14ac:dyDescent="0.25">
      <c r="B266" s="22" t="s">
        <v>207</v>
      </c>
    </row>
    <row r="267" spans="2:2" x14ac:dyDescent="0.25">
      <c r="B267" s="22" t="s">
        <v>207</v>
      </c>
    </row>
    <row r="268" spans="2:2" x14ac:dyDescent="0.25">
      <c r="B268" s="22" t="s">
        <v>208</v>
      </c>
    </row>
    <row r="269" spans="2:2" x14ac:dyDescent="0.25">
      <c r="B269" s="22" t="s">
        <v>208</v>
      </c>
    </row>
    <row r="270" spans="2:2" x14ac:dyDescent="0.25">
      <c r="B270" s="22" t="s">
        <v>208</v>
      </c>
    </row>
    <row r="271" spans="2:2" x14ac:dyDescent="0.25">
      <c r="B271" s="22" t="s">
        <v>208</v>
      </c>
    </row>
    <row r="272" spans="2:2" x14ac:dyDescent="0.25">
      <c r="B272" s="22" t="s">
        <v>208</v>
      </c>
    </row>
    <row r="273" spans="2:2" x14ac:dyDescent="0.25">
      <c r="B273" s="22" t="s">
        <v>208</v>
      </c>
    </row>
    <row r="274" spans="2:2" x14ac:dyDescent="0.25">
      <c r="B274" s="22" t="s">
        <v>208</v>
      </c>
    </row>
    <row r="275" spans="2:2" x14ac:dyDescent="0.25">
      <c r="B275" s="22" t="s">
        <v>208</v>
      </c>
    </row>
    <row r="276" spans="2:2" x14ac:dyDescent="0.25">
      <c r="B276" s="22" t="s">
        <v>208</v>
      </c>
    </row>
    <row r="277" spans="2:2" x14ac:dyDescent="0.25">
      <c r="B277" s="22" t="s">
        <v>208</v>
      </c>
    </row>
    <row r="278" spans="2:2" x14ac:dyDescent="0.25">
      <c r="B278" s="22" t="s">
        <v>208</v>
      </c>
    </row>
    <row r="279" spans="2:2" x14ac:dyDescent="0.25">
      <c r="B279" s="22" t="s">
        <v>208</v>
      </c>
    </row>
    <row r="280" spans="2:2" x14ac:dyDescent="0.25">
      <c r="B280" s="22" t="s">
        <v>208</v>
      </c>
    </row>
    <row r="281" spans="2:2" x14ac:dyDescent="0.25">
      <c r="B281" s="22" t="s">
        <v>208</v>
      </c>
    </row>
    <row r="282" spans="2:2" x14ac:dyDescent="0.25">
      <c r="B282" s="22" t="s">
        <v>208</v>
      </c>
    </row>
    <row r="283" spans="2:2" x14ac:dyDescent="0.25">
      <c r="B283" s="22" t="s">
        <v>209</v>
      </c>
    </row>
    <row r="284" spans="2:2" x14ac:dyDescent="0.25">
      <c r="B284" s="22" t="s">
        <v>209</v>
      </c>
    </row>
    <row r="285" spans="2:2" x14ac:dyDescent="0.25">
      <c r="B285" s="22" t="s">
        <v>209</v>
      </c>
    </row>
    <row r="286" spans="2:2" x14ac:dyDescent="0.25">
      <c r="B286" s="22" t="s">
        <v>209</v>
      </c>
    </row>
    <row r="287" spans="2:2" x14ac:dyDescent="0.25">
      <c r="B287" s="22" t="s">
        <v>209</v>
      </c>
    </row>
    <row r="288" spans="2:2" x14ac:dyDescent="0.25">
      <c r="B288" s="22" t="s">
        <v>209</v>
      </c>
    </row>
    <row r="289" spans="2:2" x14ac:dyDescent="0.25">
      <c r="B289" s="22" t="s">
        <v>209</v>
      </c>
    </row>
    <row r="290" spans="2:2" x14ac:dyDescent="0.25">
      <c r="B290" s="22" t="s">
        <v>209</v>
      </c>
    </row>
    <row r="291" spans="2:2" x14ac:dyDescent="0.25">
      <c r="B291" s="22" t="s">
        <v>209</v>
      </c>
    </row>
    <row r="292" spans="2:2" x14ac:dyDescent="0.25">
      <c r="B292" s="22" t="s">
        <v>209</v>
      </c>
    </row>
    <row r="293" spans="2:2" x14ac:dyDescent="0.25">
      <c r="B293" s="22" t="s">
        <v>209</v>
      </c>
    </row>
    <row r="294" spans="2:2" x14ac:dyDescent="0.25">
      <c r="B294" s="22" t="s">
        <v>209</v>
      </c>
    </row>
    <row r="295" spans="2:2" x14ac:dyDescent="0.25">
      <c r="B295" s="22" t="s">
        <v>209</v>
      </c>
    </row>
    <row r="296" spans="2:2" x14ac:dyDescent="0.25">
      <c r="B296" s="22" t="s">
        <v>210</v>
      </c>
    </row>
    <row r="297" spans="2:2" x14ac:dyDescent="0.25">
      <c r="B297" s="22" t="s">
        <v>210</v>
      </c>
    </row>
    <row r="298" spans="2:2" x14ac:dyDescent="0.25">
      <c r="B298" s="22" t="s">
        <v>210</v>
      </c>
    </row>
    <row r="299" spans="2:2" x14ac:dyDescent="0.25">
      <c r="B299" s="22" t="s">
        <v>210</v>
      </c>
    </row>
    <row r="300" spans="2:2" x14ac:dyDescent="0.25">
      <c r="B300" s="22" t="s">
        <v>210</v>
      </c>
    </row>
    <row r="301" spans="2:2" x14ac:dyDescent="0.25">
      <c r="B301" s="22" t="s">
        <v>210</v>
      </c>
    </row>
    <row r="302" spans="2:2" x14ac:dyDescent="0.25">
      <c r="B302" s="22" t="s">
        <v>210</v>
      </c>
    </row>
    <row r="303" spans="2:2" x14ac:dyDescent="0.25">
      <c r="B303" s="22" t="s">
        <v>210</v>
      </c>
    </row>
    <row r="304" spans="2:2" x14ac:dyDescent="0.25">
      <c r="B304" s="22" t="s">
        <v>210</v>
      </c>
    </row>
    <row r="305" spans="2:2" x14ac:dyDescent="0.25">
      <c r="B305" s="22" t="s">
        <v>210</v>
      </c>
    </row>
    <row r="306" spans="2:2" x14ac:dyDescent="0.25">
      <c r="B306" s="22" t="s">
        <v>210</v>
      </c>
    </row>
    <row r="307" spans="2:2" x14ac:dyDescent="0.25">
      <c r="B307" s="22" t="s">
        <v>210</v>
      </c>
    </row>
    <row r="308" spans="2:2" x14ac:dyDescent="0.25">
      <c r="B308" s="22" t="s">
        <v>210</v>
      </c>
    </row>
    <row r="309" spans="2:2" x14ac:dyDescent="0.25">
      <c r="B309" s="22" t="s">
        <v>211</v>
      </c>
    </row>
    <row r="310" spans="2:2" x14ac:dyDescent="0.25">
      <c r="B310" s="22" t="s">
        <v>211</v>
      </c>
    </row>
    <row r="311" spans="2:2" x14ac:dyDescent="0.25">
      <c r="B311" s="22" t="s">
        <v>211</v>
      </c>
    </row>
    <row r="312" spans="2:2" x14ac:dyDescent="0.25">
      <c r="B312" s="22" t="s">
        <v>211</v>
      </c>
    </row>
    <row r="313" spans="2:2" x14ac:dyDescent="0.25">
      <c r="B313" s="22" t="s">
        <v>211</v>
      </c>
    </row>
    <row r="314" spans="2:2" x14ac:dyDescent="0.25">
      <c r="B314" s="22" t="s">
        <v>211</v>
      </c>
    </row>
    <row r="315" spans="2:2" x14ac:dyDescent="0.25">
      <c r="B315" s="22" t="s">
        <v>212</v>
      </c>
    </row>
    <row r="316" spans="2:2" x14ac:dyDescent="0.25">
      <c r="B316" s="22" t="s">
        <v>212</v>
      </c>
    </row>
    <row r="317" spans="2:2" x14ac:dyDescent="0.25">
      <c r="B317" s="22" t="s">
        <v>212</v>
      </c>
    </row>
    <row r="318" spans="2:2" x14ac:dyDescent="0.25">
      <c r="B318" s="22" t="s">
        <v>212</v>
      </c>
    </row>
    <row r="319" spans="2:2" x14ac:dyDescent="0.25">
      <c r="B319" s="22" t="s">
        <v>212</v>
      </c>
    </row>
    <row r="320" spans="2:2" x14ac:dyDescent="0.25">
      <c r="B320" s="22" t="s">
        <v>212</v>
      </c>
    </row>
    <row r="321" spans="2:2" x14ac:dyDescent="0.25">
      <c r="B321" s="22" t="s">
        <v>212</v>
      </c>
    </row>
    <row r="322" spans="2:2" x14ac:dyDescent="0.25">
      <c r="B322" s="22" t="s">
        <v>212</v>
      </c>
    </row>
    <row r="323" spans="2:2" x14ac:dyDescent="0.25">
      <c r="B323" s="22" t="s">
        <v>212</v>
      </c>
    </row>
    <row r="324" spans="2:2" x14ac:dyDescent="0.25">
      <c r="B324" s="22" t="s">
        <v>212</v>
      </c>
    </row>
    <row r="325" spans="2:2" x14ac:dyDescent="0.25">
      <c r="B325" s="22" t="s">
        <v>212</v>
      </c>
    </row>
    <row r="326" spans="2:2" x14ac:dyDescent="0.25">
      <c r="B326" s="22" t="s">
        <v>212</v>
      </c>
    </row>
    <row r="327" spans="2:2" x14ac:dyDescent="0.25">
      <c r="B327" s="22" t="s">
        <v>212</v>
      </c>
    </row>
    <row r="328" spans="2:2" x14ac:dyDescent="0.25">
      <c r="B328" s="22" t="s">
        <v>212</v>
      </c>
    </row>
    <row r="329" spans="2:2" x14ac:dyDescent="0.25">
      <c r="B329" s="22" t="s">
        <v>212</v>
      </c>
    </row>
    <row r="330" spans="2:2" x14ac:dyDescent="0.25">
      <c r="B330" s="22" t="s">
        <v>213</v>
      </c>
    </row>
    <row r="331" spans="2:2" x14ac:dyDescent="0.25">
      <c r="B331" s="22" t="s">
        <v>213</v>
      </c>
    </row>
    <row r="332" spans="2:2" x14ac:dyDescent="0.25">
      <c r="B332" s="22" t="s">
        <v>213</v>
      </c>
    </row>
    <row r="333" spans="2:2" x14ac:dyDescent="0.25">
      <c r="B333" s="22" t="s">
        <v>213</v>
      </c>
    </row>
    <row r="334" spans="2:2" x14ac:dyDescent="0.25">
      <c r="B334" s="22" t="s">
        <v>213</v>
      </c>
    </row>
    <row r="335" spans="2:2" x14ac:dyDescent="0.25">
      <c r="B335" s="22" t="s">
        <v>213</v>
      </c>
    </row>
    <row r="336" spans="2:2" x14ac:dyDescent="0.25">
      <c r="B336" s="22" t="s">
        <v>213</v>
      </c>
    </row>
    <row r="337" spans="2:2" x14ac:dyDescent="0.25">
      <c r="B337" s="22" t="s">
        <v>213</v>
      </c>
    </row>
    <row r="338" spans="2:2" x14ac:dyDescent="0.25">
      <c r="B338" s="22" t="s">
        <v>214</v>
      </c>
    </row>
    <row r="339" spans="2:2" x14ac:dyDescent="0.25">
      <c r="B339" s="22" t="s">
        <v>214</v>
      </c>
    </row>
    <row r="340" spans="2:2" x14ac:dyDescent="0.25">
      <c r="B340" s="22" t="s">
        <v>214</v>
      </c>
    </row>
    <row r="341" spans="2:2" x14ac:dyDescent="0.25">
      <c r="B341" s="22" t="s">
        <v>214</v>
      </c>
    </row>
    <row r="342" spans="2:2" x14ac:dyDescent="0.25">
      <c r="B342" s="22" t="s">
        <v>214</v>
      </c>
    </row>
    <row r="343" spans="2:2" x14ac:dyDescent="0.25">
      <c r="B343" s="22" t="s">
        <v>214</v>
      </c>
    </row>
    <row r="344" spans="2:2" x14ac:dyDescent="0.25">
      <c r="B344" s="22" t="s">
        <v>214</v>
      </c>
    </row>
    <row r="345" spans="2:2" x14ac:dyDescent="0.25">
      <c r="B345" s="22" t="s">
        <v>214</v>
      </c>
    </row>
    <row r="346" spans="2:2" x14ac:dyDescent="0.25">
      <c r="B346" s="22" t="s">
        <v>215</v>
      </c>
    </row>
    <row r="347" spans="2:2" x14ac:dyDescent="0.25">
      <c r="B347" s="22" t="s">
        <v>215</v>
      </c>
    </row>
    <row r="348" spans="2:2" x14ac:dyDescent="0.25">
      <c r="B348" s="22" t="s">
        <v>215</v>
      </c>
    </row>
    <row r="349" spans="2:2" x14ac:dyDescent="0.25">
      <c r="B349" s="22" t="s">
        <v>215</v>
      </c>
    </row>
    <row r="350" spans="2:2" x14ac:dyDescent="0.25">
      <c r="B350" s="22" t="s">
        <v>213</v>
      </c>
    </row>
    <row r="351" spans="2:2" x14ac:dyDescent="0.25">
      <c r="B351" s="22" t="s">
        <v>213</v>
      </c>
    </row>
    <row r="352" spans="2:2" x14ac:dyDescent="0.25">
      <c r="B352" s="22" t="s">
        <v>213</v>
      </c>
    </row>
    <row r="353" spans="2:2" x14ac:dyDescent="0.25">
      <c r="B353" s="22" t="s">
        <v>213</v>
      </c>
    </row>
    <row r="354" spans="2:2" x14ac:dyDescent="0.25">
      <c r="B354" s="22" t="s">
        <v>214</v>
      </c>
    </row>
    <row r="355" spans="2:2" x14ac:dyDescent="0.25">
      <c r="B355" s="22" t="s">
        <v>214</v>
      </c>
    </row>
    <row r="356" spans="2:2" x14ac:dyDescent="0.25">
      <c r="B356" s="22" t="s">
        <v>214</v>
      </c>
    </row>
    <row r="357" spans="2:2" x14ac:dyDescent="0.25">
      <c r="B357" s="22" t="s">
        <v>214</v>
      </c>
    </row>
    <row r="358" spans="2:2" x14ac:dyDescent="0.25">
      <c r="B358" s="22" t="s">
        <v>215</v>
      </c>
    </row>
    <row r="359" spans="2:2" x14ac:dyDescent="0.25">
      <c r="B359" s="22" t="s">
        <v>213</v>
      </c>
    </row>
    <row r="360" spans="2:2" x14ac:dyDescent="0.25">
      <c r="B360" s="22" t="s">
        <v>214</v>
      </c>
    </row>
    <row r="361" spans="2:2" x14ac:dyDescent="0.25">
      <c r="B361" s="22" t="s">
        <v>213</v>
      </c>
    </row>
    <row r="362" spans="2:2" x14ac:dyDescent="0.25">
      <c r="B362" s="22" t="s">
        <v>214</v>
      </c>
    </row>
    <row r="363" spans="2:2" x14ac:dyDescent="0.25">
      <c r="B363" s="22" t="s">
        <v>215</v>
      </c>
    </row>
    <row r="364" spans="2:2" x14ac:dyDescent="0.25">
      <c r="B364" s="22" t="s">
        <v>213</v>
      </c>
    </row>
    <row r="365" spans="2:2" x14ac:dyDescent="0.25">
      <c r="B365" s="22" t="s">
        <v>214</v>
      </c>
    </row>
    <row r="366" spans="2:2" x14ac:dyDescent="0.25">
      <c r="B366" s="22" t="s">
        <v>215</v>
      </c>
    </row>
    <row r="367" spans="2:2" x14ac:dyDescent="0.25">
      <c r="B367" s="22" t="s">
        <v>213</v>
      </c>
    </row>
    <row r="368" spans="2:2" x14ac:dyDescent="0.25">
      <c r="B368" s="22" t="s">
        <v>214</v>
      </c>
    </row>
    <row r="369" spans="2:2" x14ac:dyDescent="0.25">
      <c r="B369" s="22" t="s">
        <v>217</v>
      </c>
    </row>
    <row r="370" spans="2:2" x14ac:dyDescent="0.25">
      <c r="B370" s="22" t="s">
        <v>217</v>
      </c>
    </row>
    <row r="371" spans="2:2" x14ac:dyDescent="0.25">
      <c r="B371" s="22" t="s">
        <v>217</v>
      </c>
    </row>
    <row r="372" spans="2:2" x14ac:dyDescent="0.25">
      <c r="B372" s="22" t="s">
        <v>217</v>
      </c>
    </row>
    <row r="373" spans="2:2" x14ac:dyDescent="0.25">
      <c r="B373" s="22" t="s">
        <v>217</v>
      </c>
    </row>
    <row r="374" spans="2:2" x14ac:dyDescent="0.25">
      <c r="B374" s="22" t="s">
        <v>217</v>
      </c>
    </row>
    <row r="375" spans="2:2" x14ac:dyDescent="0.25">
      <c r="B375" s="22" t="s">
        <v>217</v>
      </c>
    </row>
    <row r="376" spans="2:2" x14ac:dyDescent="0.25">
      <c r="B376" s="22" t="s">
        <v>217</v>
      </c>
    </row>
    <row r="377" spans="2:2" x14ac:dyDescent="0.25">
      <c r="B377" s="22" t="s">
        <v>218</v>
      </c>
    </row>
    <row r="378" spans="2:2" x14ac:dyDescent="0.25">
      <c r="B378" s="22" t="s">
        <v>218</v>
      </c>
    </row>
    <row r="379" spans="2:2" x14ac:dyDescent="0.25">
      <c r="B379" s="22" t="s">
        <v>218</v>
      </c>
    </row>
    <row r="380" spans="2:2" x14ac:dyDescent="0.25">
      <c r="B380" s="22" t="s">
        <v>218</v>
      </c>
    </row>
    <row r="381" spans="2:2" x14ac:dyDescent="0.25">
      <c r="B381" s="22" t="s">
        <v>218</v>
      </c>
    </row>
    <row r="382" spans="2:2" x14ac:dyDescent="0.25">
      <c r="B382" s="22" t="s">
        <v>218</v>
      </c>
    </row>
    <row r="383" spans="2:2" x14ac:dyDescent="0.25">
      <c r="B383" s="22" t="s">
        <v>218</v>
      </c>
    </row>
    <row r="384" spans="2:2" x14ac:dyDescent="0.25">
      <c r="B384" s="22" t="s">
        <v>218</v>
      </c>
    </row>
    <row r="385" spans="2:2" x14ac:dyDescent="0.25">
      <c r="B385" s="22" t="s">
        <v>219</v>
      </c>
    </row>
    <row r="386" spans="2:2" x14ac:dyDescent="0.25">
      <c r="B386" s="22" t="s">
        <v>219</v>
      </c>
    </row>
    <row r="387" spans="2:2" x14ac:dyDescent="0.25">
      <c r="B387" s="22" t="s">
        <v>219</v>
      </c>
    </row>
    <row r="388" spans="2:2" x14ac:dyDescent="0.25">
      <c r="B388" s="22" t="s">
        <v>219</v>
      </c>
    </row>
    <row r="389" spans="2:2" x14ac:dyDescent="0.25">
      <c r="B389" s="22" t="s">
        <v>219</v>
      </c>
    </row>
    <row r="390" spans="2:2" x14ac:dyDescent="0.25">
      <c r="B390" s="22" t="s">
        <v>219</v>
      </c>
    </row>
    <row r="391" spans="2:2" x14ac:dyDescent="0.25">
      <c r="B391" s="22" t="s">
        <v>219</v>
      </c>
    </row>
    <row r="392" spans="2:2" x14ac:dyDescent="0.25">
      <c r="B392" s="22" t="s">
        <v>219</v>
      </c>
    </row>
    <row r="393" spans="2:2" x14ac:dyDescent="0.25">
      <c r="B393" s="22" t="s">
        <v>219</v>
      </c>
    </row>
    <row r="394" spans="2:2" x14ac:dyDescent="0.25">
      <c r="B394" s="22" t="s">
        <v>219</v>
      </c>
    </row>
    <row r="395" spans="2:2" x14ac:dyDescent="0.25">
      <c r="B395" s="22" t="s">
        <v>220</v>
      </c>
    </row>
    <row r="396" spans="2:2" x14ac:dyDescent="0.25">
      <c r="B396" s="22" t="s">
        <v>220</v>
      </c>
    </row>
    <row r="397" spans="2:2" x14ac:dyDescent="0.25">
      <c r="B397" s="22" t="s">
        <v>220</v>
      </c>
    </row>
    <row r="398" spans="2:2" x14ac:dyDescent="0.25">
      <c r="B398" s="22" t="s">
        <v>220</v>
      </c>
    </row>
    <row r="399" spans="2:2" x14ac:dyDescent="0.25">
      <c r="B399" s="22" t="s">
        <v>220</v>
      </c>
    </row>
    <row r="400" spans="2:2" x14ac:dyDescent="0.25">
      <c r="B400" s="22" t="s">
        <v>220</v>
      </c>
    </row>
    <row r="401" spans="2:2" x14ac:dyDescent="0.25">
      <c r="B401" s="22" t="s">
        <v>220</v>
      </c>
    </row>
    <row r="402" spans="2:2" x14ac:dyDescent="0.25">
      <c r="B402" s="22" t="s">
        <v>220</v>
      </c>
    </row>
    <row r="403" spans="2:2" x14ac:dyDescent="0.25">
      <c r="B403" s="22" t="s">
        <v>220</v>
      </c>
    </row>
    <row r="404" spans="2:2" x14ac:dyDescent="0.25">
      <c r="B404" s="22" t="s">
        <v>220</v>
      </c>
    </row>
    <row r="405" spans="2:2" x14ac:dyDescent="0.25">
      <c r="B405" s="22" t="s">
        <v>220</v>
      </c>
    </row>
    <row r="406" spans="2:2" x14ac:dyDescent="0.25">
      <c r="B406" s="22" t="s">
        <v>220</v>
      </c>
    </row>
    <row r="407" spans="2:2" x14ac:dyDescent="0.25">
      <c r="B407" s="22" t="s">
        <v>220</v>
      </c>
    </row>
    <row r="408" spans="2:2" x14ac:dyDescent="0.25">
      <c r="B408" s="22" t="s">
        <v>220</v>
      </c>
    </row>
    <row r="409" spans="2:2" x14ac:dyDescent="0.25">
      <c r="B409" s="22" t="s">
        <v>220</v>
      </c>
    </row>
    <row r="410" spans="2:2" x14ac:dyDescent="0.25">
      <c r="B410" s="22" t="s">
        <v>220</v>
      </c>
    </row>
    <row r="411" spans="2:2" x14ac:dyDescent="0.25">
      <c r="B411" s="22" t="s">
        <v>221</v>
      </c>
    </row>
    <row r="412" spans="2:2" x14ac:dyDescent="0.25">
      <c r="B412" s="22" t="s">
        <v>221</v>
      </c>
    </row>
    <row r="413" spans="2:2" x14ac:dyDescent="0.25">
      <c r="B413" s="22" t="s">
        <v>221</v>
      </c>
    </row>
    <row r="414" spans="2:2" x14ac:dyDescent="0.25">
      <c r="B414" s="22" t="s">
        <v>221</v>
      </c>
    </row>
    <row r="415" spans="2:2" x14ac:dyDescent="0.25">
      <c r="B415" s="22" t="s">
        <v>221</v>
      </c>
    </row>
    <row r="416" spans="2:2" x14ac:dyDescent="0.25">
      <c r="B416" s="22" t="s">
        <v>221</v>
      </c>
    </row>
    <row r="417" spans="2:2" x14ac:dyDescent="0.25">
      <c r="B417" s="22" t="s">
        <v>221</v>
      </c>
    </row>
    <row r="418" spans="2:2" x14ac:dyDescent="0.25">
      <c r="B418" s="22" t="s">
        <v>221</v>
      </c>
    </row>
    <row r="419" spans="2:2" x14ac:dyDescent="0.25">
      <c r="B419" s="22" t="s">
        <v>221</v>
      </c>
    </row>
    <row r="420" spans="2:2" x14ac:dyDescent="0.25">
      <c r="B420" s="22" t="s">
        <v>221</v>
      </c>
    </row>
    <row r="421" spans="2:2" x14ac:dyDescent="0.25">
      <c r="B421" s="22" t="s">
        <v>221</v>
      </c>
    </row>
    <row r="422" spans="2:2" x14ac:dyDescent="0.25">
      <c r="B422" s="22" t="s">
        <v>221</v>
      </c>
    </row>
    <row r="423" spans="2:2" x14ac:dyDescent="0.25">
      <c r="B423" s="22" t="s">
        <v>221</v>
      </c>
    </row>
    <row r="424" spans="2:2" x14ac:dyDescent="0.25">
      <c r="B424" s="22" t="s">
        <v>221</v>
      </c>
    </row>
    <row r="425" spans="2:2" x14ac:dyDescent="0.25">
      <c r="B425" s="22" t="s">
        <v>221</v>
      </c>
    </row>
    <row r="426" spans="2:2" x14ac:dyDescent="0.25">
      <c r="B426" s="22" t="s">
        <v>221</v>
      </c>
    </row>
    <row r="427" spans="2:2" x14ac:dyDescent="0.25">
      <c r="B427" s="22" t="s">
        <v>222</v>
      </c>
    </row>
    <row r="428" spans="2:2" x14ac:dyDescent="0.25">
      <c r="B428" s="22" t="s">
        <v>211</v>
      </c>
    </row>
    <row r="429" spans="2:2" x14ac:dyDescent="0.25">
      <c r="B429" s="22" t="s">
        <v>224</v>
      </c>
    </row>
    <row r="430" spans="2:2" x14ac:dyDescent="0.25">
      <c r="B430" s="22" t="s">
        <v>225</v>
      </c>
    </row>
    <row r="431" spans="2:2" x14ac:dyDescent="0.25">
      <c r="B431" s="22" t="s">
        <v>226</v>
      </c>
    </row>
    <row r="432" spans="2:2" x14ac:dyDescent="0.25">
      <c r="B432" s="22" t="s">
        <v>227</v>
      </c>
    </row>
    <row r="433" spans="2:2" x14ac:dyDescent="0.25">
      <c r="B433" s="22" t="s">
        <v>228</v>
      </c>
    </row>
    <row r="434" spans="2:2" x14ac:dyDescent="0.25">
      <c r="B434" s="22" t="s">
        <v>229</v>
      </c>
    </row>
    <row r="435" spans="2:2" x14ac:dyDescent="0.25">
      <c r="B435" s="22" t="s">
        <v>229</v>
      </c>
    </row>
    <row r="436" spans="2:2" x14ac:dyDescent="0.25">
      <c r="B436" s="22" t="s">
        <v>229</v>
      </c>
    </row>
    <row r="437" spans="2:2" x14ac:dyDescent="0.25">
      <c r="B437" s="22" t="s">
        <v>229</v>
      </c>
    </row>
    <row r="438" spans="2:2" x14ac:dyDescent="0.25">
      <c r="B438" s="22" t="s">
        <v>229</v>
      </c>
    </row>
    <row r="439" spans="2:2" x14ac:dyDescent="0.25">
      <c r="B439" s="22" t="s">
        <v>229</v>
      </c>
    </row>
    <row r="440" spans="2:2" x14ac:dyDescent="0.25">
      <c r="B440" s="22" t="s">
        <v>229</v>
      </c>
    </row>
    <row r="441" spans="2:2" x14ac:dyDescent="0.25">
      <c r="B441" s="22" t="s">
        <v>215</v>
      </c>
    </row>
    <row r="442" spans="2:2" x14ac:dyDescent="0.25">
      <c r="B442" s="22" t="s">
        <v>215</v>
      </c>
    </row>
    <row r="443" spans="2:2" x14ac:dyDescent="0.25">
      <c r="B443" s="22" t="s">
        <v>215</v>
      </c>
    </row>
    <row r="444" spans="2:2" x14ac:dyDescent="0.25">
      <c r="B444" s="22" t="s">
        <v>215</v>
      </c>
    </row>
    <row r="445" spans="2:2" x14ac:dyDescent="0.25">
      <c r="B445" s="22" t="s">
        <v>215</v>
      </c>
    </row>
    <row r="446" spans="2:2" x14ac:dyDescent="0.25">
      <c r="B446" s="22" t="s">
        <v>215</v>
      </c>
    </row>
    <row r="447" spans="2:2" x14ac:dyDescent="0.25">
      <c r="B447" s="22" t="s">
        <v>215</v>
      </c>
    </row>
    <row r="448" spans="2:2" x14ac:dyDescent="0.25">
      <c r="B448" s="22" t="s">
        <v>215</v>
      </c>
    </row>
    <row r="449" spans="2:2" x14ac:dyDescent="0.25">
      <c r="B449" s="22" t="s">
        <v>232</v>
      </c>
    </row>
    <row r="450" spans="2:2" x14ac:dyDescent="0.25">
      <c r="B450" s="22" t="s">
        <v>232</v>
      </c>
    </row>
    <row r="451" spans="2:2" x14ac:dyDescent="0.25">
      <c r="B451" s="22" t="s">
        <v>232</v>
      </c>
    </row>
    <row r="452" spans="2:2" x14ac:dyDescent="0.25">
      <c r="B452" s="22" t="s">
        <v>232</v>
      </c>
    </row>
    <row r="453" spans="2:2" x14ac:dyDescent="0.25">
      <c r="B453" s="22" t="s">
        <v>232</v>
      </c>
    </row>
    <row r="454" spans="2:2" x14ac:dyDescent="0.25">
      <c r="B454" s="22" t="s">
        <v>233</v>
      </c>
    </row>
    <row r="455" spans="2:2" x14ac:dyDescent="0.25">
      <c r="B455" s="22" t="s">
        <v>233</v>
      </c>
    </row>
    <row r="456" spans="2:2" x14ac:dyDescent="0.25">
      <c r="B456" s="22" t="s">
        <v>233</v>
      </c>
    </row>
    <row r="457" spans="2:2" x14ac:dyDescent="0.25">
      <c r="B457" s="22" t="s">
        <v>233</v>
      </c>
    </row>
    <row r="458" spans="2:2" x14ac:dyDescent="0.25">
      <c r="B458" s="22" t="s">
        <v>233</v>
      </c>
    </row>
    <row r="459" spans="2:2" x14ac:dyDescent="0.25">
      <c r="B459" s="22" t="s">
        <v>233</v>
      </c>
    </row>
    <row r="460" spans="2:2" x14ac:dyDescent="0.25">
      <c r="B460" s="22"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E7CB-4A07-4E4D-9ECB-D796D4139D6A}">
  <sheetPr codeName="Sheet7"/>
  <dimension ref="B3:J25"/>
  <sheetViews>
    <sheetView workbookViewId="0">
      <selection activeCell="C29" sqref="C29"/>
    </sheetView>
  </sheetViews>
  <sheetFormatPr defaultRowHeight="15" x14ac:dyDescent="0.25"/>
  <cols>
    <col min="1" max="1" width="9.140625" style="25"/>
    <col min="2" max="2" width="4.42578125" style="25" bestFit="1" customWidth="1"/>
    <col min="3" max="3" width="21.5703125" style="25" customWidth="1"/>
    <col min="4" max="16384" width="9.140625" style="25"/>
  </cols>
  <sheetData>
    <row r="3" spans="2:10" ht="39" x14ac:dyDescent="0.25">
      <c r="B3" s="26" t="s">
        <v>235</v>
      </c>
      <c r="C3" s="27" t="s">
        <v>236</v>
      </c>
      <c r="D3" s="28" t="s">
        <v>237</v>
      </c>
      <c r="E3" s="28" t="s">
        <v>238</v>
      </c>
      <c r="F3" s="28" t="s">
        <v>239</v>
      </c>
      <c r="G3" s="28" t="s">
        <v>240</v>
      </c>
      <c r="H3" s="28" t="s">
        <v>241</v>
      </c>
      <c r="I3" s="28" t="s">
        <v>242</v>
      </c>
      <c r="J3" s="29" t="s">
        <v>243</v>
      </c>
    </row>
    <row r="4" spans="2:10" x14ac:dyDescent="0.25">
      <c r="B4" s="30" t="s">
        <v>149</v>
      </c>
      <c r="C4" s="31" t="s">
        <v>150</v>
      </c>
      <c r="D4" s="32" t="s">
        <v>244</v>
      </c>
      <c r="E4" s="33">
        <v>0.75839999999999996</v>
      </c>
      <c r="F4" s="34">
        <v>901</v>
      </c>
      <c r="G4" s="34">
        <v>423.65740799999998</v>
      </c>
      <c r="H4" s="32">
        <v>342.38</v>
      </c>
      <c r="I4" s="34">
        <v>766.03740799999991</v>
      </c>
      <c r="J4" s="34">
        <v>689.43366719999995</v>
      </c>
    </row>
    <row r="5" spans="2:10" x14ac:dyDescent="0.25">
      <c r="B5" s="30" t="s">
        <v>163</v>
      </c>
      <c r="C5" s="31" t="s">
        <v>48</v>
      </c>
      <c r="D5" s="32" t="s">
        <v>245</v>
      </c>
      <c r="E5" s="33">
        <v>0.89949999999999997</v>
      </c>
      <c r="F5" s="34">
        <v>901</v>
      </c>
      <c r="G5" s="34">
        <v>502.47868999999997</v>
      </c>
      <c r="H5" s="32">
        <v>342.38</v>
      </c>
      <c r="I5" s="34">
        <v>844.85869000000002</v>
      </c>
      <c r="J5" s="34">
        <v>760.37282100000004</v>
      </c>
    </row>
    <row r="6" spans="2:10" x14ac:dyDescent="0.25">
      <c r="B6" s="10" t="s">
        <v>164</v>
      </c>
      <c r="C6" s="11" t="s">
        <v>49</v>
      </c>
      <c r="D6" s="13" t="s">
        <v>246</v>
      </c>
      <c r="E6" s="35">
        <v>0.83709999999999996</v>
      </c>
      <c r="F6" s="36">
        <v>901</v>
      </c>
      <c r="G6" s="37">
        <v>467.62080199999997</v>
      </c>
      <c r="H6" s="13">
        <v>342.38</v>
      </c>
      <c r="I6" s="37">
        <v>1255</v>
      </c>
      <c r="J6" s="37">
        <v>1129.5</v>
      </c>
    </row>
    <row r="7" spans="2:10" x14ac:dyDescent="0.25">
      <c r="B7" s="30" t="s">
        <v>165</v>
      </c>
      <c r="C7" s="31" t="s">
        <v>50</v>
      </c>
      <c r="D7" s="32" t="s">
        <v>247</v>
      </c>
      <c r="E7" s="33">
        <v>0.8135</v>
      </c>
      <c r="F7" s="34">
        <v>901</v>
      </c>
      <c r="G7" s="34">
        <v>454.43736999999999</v>
      </c>
      <c r="H7" s="32">
        <v>342.38</v>
      </c>
      <c r="I7" s="34">
        <v>796.81736999999998</v>
      </c>
      <c r="J7" s="34">
        <v>717.13563299999998</v>
      </c>
    </row>
    <row r="8" spans="2:10" x14ac:dyDescent="0.25">
      <c r="B8" s="30" t="s">
        <v>166</v>
      </c>
      <c r="C8" s="31" t="s">
        <v>51</v>
      </c>
      <c r="D8" s="32" t="s">
        <v>248</v>
      </c>
      <c r="E8" s="33">
        <v>0.8135</v>
      </c>
      <c r="F8" s="34">
        <v>901</v>
      </c>
      <c r="G8" s="34">
        <v>454.43736999999999</v>
      </c>
      <c r="H8" s="32">
        <v>342.38</v>
      </c>
      <c r="I8" s="34">
        <v>796.81736999999998</v>
      </c>
      <c r="J8" s="34">
        <v>717.13563299999998</v>
      </c>
    </row>
    <row r="9" spans="2:10" x14ac:dyDescent="0.25">
      <c r="B9" s="30" t="s">
        <v>155</v>
      </c>
      <c r="C9" s="31" t="s">
        <v>53</v>
      </c>
      <c r="D9" s="32" t="s">
        <v>249</v>
      </c>
      <c r="E9" s="33">
        <v>0.79969999999999997</v>
      </c>
      <c r="F9" s="34">
        <v>901</v>
      </c>
      <c r="G9" s="34">
        <v>446.72841399999999</v>
      </c>
      <c r="H9" s="32">
        <v>342.38</v>
      </c>
      <c r="I9" s="34">
        <v>789.10841400000004</v>
      </c>
      <c r="J9" s="34">
        <v>710.19757260000006</v>
      </c>
    </row>
    <row r="10" spans="2:10" x14ac:dyDescent="0.25">
      <c r="B10" s="30" t="s">
        <v>156</v>
      </c>
      <c r="C10" s="31" t="s">
        <v>55</v>
      </c>
      <c r="D10" s="32" t="s">
        <v>250</v>
      </c>
      <c r="E10" s="33">
        <v>0.70440000000000003</v>
      </c>
      <c r="F10" s="34">
        <v>901</v>
      </c>
      <c r="G10" s="34">
        <v>393.49192800000003</v>
      </c>
      <c r="H10" s="32">
        <v>342.38</v>
      </c>
      <c r="I10" s="34">
        <v>735.87192800000003</v>
      </c>
      <c r="J10" s="34">
        <v>662.2847352</v>
      </c>
    </row>
    <row r="11" spans="2:10" x14ac:dyDescent="0.25">
      <c r="B11" s="30" t="s">
        <v>157</v>
      </c>
      <c r="C11" s="31" t="s">
        <v>57</v>
      </c>
      <c r="D11" s="32" t="s">
        <v>251</v>
      </c>
      <c r="E11" s="33">
        <v>0.76129999999999998</v>
      </c>
      <c r="F11" s="34">
        <v>901</v>
      </c>
      <c r="G11" s="34">
        <v>425.27740599999998</v>
      </c>
      <c r="H11" s="32">
        <v>342.38</v>
      </c>
      <c r="I11" s="34">
        <v>767.65740600000004</v>
      </c>
      <c r="J11" s="34">
        <v>690.89166540000008</v>
      </c>
    </row>
    <row r="12" spans="2:10" x14ac:dyDescent="0.25">
      <c r="B12" s="30" t="s">
        <v>252</v>
      </c>
      <c r="C12" s="31" t="s">
        <v>253</v>
      </c>
      <c r="D12" s="32" t="s">
        <v>251</v>
      </c>
      <c r="E12" s="33">
        <v>0.76129999999999998</v>
      </c>
      <c r="F12" s="34">
        <v>901</v>
      </c>
      <c r="G12" s="34">
        <v>425.27740599999998</v>
      </c>
      <c r="H12" s="32">
        <v>342.38</v>
      </c>
      <c r="I12" s="34">
        <v>767.65740600000004</v>
      </c>
      <c r="J12" s="34">
        <v>690.89166540000008</v>
      </c>
    </row>
    <row r="13" spans="2:10" x14ac:dyDescent="0.25">
      <c r="B13" s="30" t="s">
        <v>158</v>
      </c>
      <c r="C13" s="31" t="s">
        <v>159</v>
      </c>
      <c r="D13" s="38" t="s">
        <v>254</v>
      </c>
      <c r="E13" s="33">
        <v>0.82150000000000001</v>
      </c>
      <c r="F13" s="34">
        <v>901</v>
      </c>
      <c r="G13" s="34">
        <v>458.90633000000003</v>
      </c>
      <c r="H13" s="32">
        <v>342.38</v>
      </c>
      <c r="I13" s="34">
        <v>801.28633000000002</v>
      </c>
      <c r="J13" s="34">
        <v>721.15769699999998</v>
      </c>
    </row>
    <row r="14" spans="2:10" x14ac:dyDescent="0.25">
      <c r="B14" s="30" t="s">
        <v>160</v>
      </c>
      <c r="C14" s="31" t="s">
        <v>60</v>
      </c>
      <c r="D14" s="32" t="s">
        <v>250</v>
      </c>
      <c r="E14" s="33">
        <v>0.70440000000000003</v>
      </c>
      <c r="F14" s="34">
        <v>901</v>
      </c>
      <c r="G14" s="34">
        <v>393.49192800000003</v>
      </c>
      <c r="H14" s="32">
        <v>342.38</v>
      </c>
      <c r="I14" s="34">
        <v>735.87192800000003</v>
      </c>
      <c r="J14" s="34">
        <v>662.2847352</v>
      </c>
    </row>
    <row r="15" spans="2:10" x14ac:dyDescent="0.25">
      <c r="B15" s="30" t="s">
        <v>255</v>
      </c>
      <c r="C15" s="31" t="s">
        <v>256</v>
      </c>
      <c r="D15" s="32" t="s">
        <v>250</v>
      </c>
      <c r="E15" s="33">
        <v>0.70440000000000003</v>
      </c>
      <c r="F15" s="34">
        <v>901</v>
      </c>
      <c r="G15" s="34">
        <v>393.49192800000003</v>
      </c>
      <c r="H15" s="32">
        <v>342.38</v>
      </c>
      <c r="I15" s="34">
        <v>735.87192800000003</v>
      </c>
      <c r="J15" s="34">
        <v>662.2847352</v>
      </c>
    </row>
    <row r="16" spans="2:10" x14ac:dyDescent="0.25">
      <c r="B16" s="30" t="s">
        <v>161</v>
      </c>
      <c r="C16" s="31" t="s">
        <v>61</v>
      </c>
      <c r="D16" s="32" t="s">
        <v>257</v>
      </c>
      <c r="E16" s="33">
        <v>0.85019999999999996</v>
      </c>
      <c r="F16" s="34">
        <v>901</v>
      </c>
      <c r="G16" s="34">
        <v>474.93872399999998</v>
      </c>
      <c r="H16" s="32">
        <v>342.38</v>
      </c>
      <c r="I16" s="34">
        <v>817.31872399999997</v>
      </c>
      <c r="J16" s="34">
        <v>735.58685160000005</v>
      </c>
    </row>
    <row r="17" spans="2:10" x14ac:dyDescent="0.25">
      <c r="B17" s="30" t="s">
        <v>162</v>
      </c>
      <c r="C17" s="39" t="s">
        <v>62</v>
      </c>
      <c r="D17" s="32" t="s">
        <v>258</v>
      </c>
      <c r="E17" s="33">
        <v>0.83509999999999995</v>
      </c>
      <c r="F17" s="34">
        <v>901</v>
      </c>
      <c r="G17" s="34">
        <v>466.50356199999999</v>
      </c>
      <c r="H17" s="32">
        <v>342.38</v>
      </c>
      <c r="I17" s="34">
        <v>808.88356199999998</v>
      </c>
      <c r="J17" s="34">
        <v>727.99520580000001</v>
      </c>
    </row>
    <row r="18" spans="2:10" x14ac:dyDescent="0.25">
      <c r="B18" s="30" t="s">
        <v>169</v>
      </c>
      <c r="C18" s="31" t="s">
        <v>52</v>
      </c>
      <c r="D18" s="40" t="s">
        <v>259</v>
      </c>
      <c r="E18" s="33">
        <v>1.0011000000000001</v>
      </c>
      <c r="F18" s="34">
        <v>901</v>
      </c>
      <c r="G18" s="34">
        <v>559.23448200000007</v>
      </c>
      <c r="H18" s="32">
        <v>342.38</v>
      </c>
      <c r="I18" s="34">
        <v>901.61448200000007</v>
      </c>
      <c r="J18" s="34">
        <v>811.45303380000007</v>
      </c>
    </row>
    <row r="19" spans="2:10" x14ac:dyDescent="0.25">
      <c r="B19" s="10" t="s">
        <v>170</v>
      </c>
      <c r="C19" s="11" t="s">
        <v>54</v>
      </c>
      <c r="D19" s="41" t="s">
        <v>260</v>
      </c>
      <c r="E19" s="35">
        <v>0.75180000000000002</v>
      </c>
      <c r="F19" s="36">
        <v>901</v>
      </c>
      <c r="G19" s="37">
        <v>419.97051600000003</v>
      </c>
      <c r="H19" s="13">
        <v>342.38</v>
      </c>
      <c r="I19" s="37">
        <v>1255</v>
      </c>
      <c r="J19" s="37">
        <v>1129.5</v>
      </c>
    </row>
    <row r="20" spans="2:10" x14ac:dyDescent="0.25">
      <c r="B20" s="30" t="s">
        <v>167</v>
      </c>
      <c r="C20" s="31" t="s">
        <v>56</v>
      </c>
      <c r="D20" s="42" t="s">
        <v>259</v>
      </c>
      <c r="E20" s="33">
        <v>1.0011000000000001</v>
      </c>
      <c r="F20" s="34">
        <v>901</v>
      </c>
      <c r="G20" s="34">
        <v>559.23448200000007</v>
      </c>
      <c r="H20" s="32">
        <v>342.38</v>
      </c>
      <c r="I20" s="34">
        <v>901.61448200000007</v>
      </c>
      <c r="J20" s="34">
        <v>811.45303380000007</v>
      </c>
    </row>
    <row r="21" spans="2:10" x14ac:dyDescent="0.25">
      <c r="B21" s="30" t="s">
        <v>168</v>
      </c>
      <c r="C21" s="9" t="s">
        <v>58</v>
      </c>
      <c r="D21" s="9" t="s">
        <v>285</v>
      </c>
      <c r="E21" s="43">
        <v>0.94069999999999998</v>
      </c>
      <c r="F21" s="34">
        <v>901</v>
      </c>
      <c r="G21" s="34">
        <v>525.49383399999999</v>
      </c>
      <c r="H21" s="32">
        <v>342.38</v>
      </c>
      <c r="I21" s="34">
        <v>867.87383399999999</v>
      </c>
      <c r="J21" s="34">
        <v>781.08645060000003</v>
      </c>
    </row>
    <row r="22" spans="2:10" x14ac:dyDescent="0.25">
      <c r="B22" s="30" t="s">
        <v>309</v>
      </c>
      <c r="C22" s="9" t="s">
        <v>261</v>
      </c>
      <c r="D22" s="9" t="s">
        <v>248</v>
      </c>
      <c r="E22" s="43">
        <v>0.8135</v>
      </c>
      <c r="F22" s="34">
        <v>901</v>
      </c>
      <c r="G22" s="34">
        <v>454.43736999999999</v>
      </c>
      <c r="H22" s="32">
        <v>342.38</v>
      </c>
      <c r="I22" s="34">
        <v>796.81736999999998</v>
      </c>
      <c r="J22" s="34">
        <v>717.13563299999998</v>
      </c>
    </row>
    <row r="23" spans="2:10" x14ac:dyDescent="0.25">
      <c r="B23" s="30" t="s">
        <v>311</v>
      </c>
      <c r="C23" s="9" t="s">
        <v>312</v>
      </c>
      <c r="D23" s="9" t="s">
        <v>313</v>
      </c>
      <c r="E23" s="43">
        <v>0.83289999999999997</v>
      </c>
      <c r="F23" s="34">
        <v>901</v>
      </c>
      <c r="G23" s="34">
        <v>465.27459799999997</v>
      </c>
      <c r="H23" s="32">
        <v>342.38</v>
      </c>
      <c r="I23" s="34">
        <v>807.65459799999996</v>
      </c>
      <c r="J23" s="34">
        <v>726.88913819999993</v>
      </c>
    </row>
    <row r="25" spans="2:10" x14ac:dyDescent="0.25">
      <c r="B25" s="25" t="s">
        <v>315</v>
      </c>
    </row>
  </sheetData>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DC65-435F-4E3E-9712-30C16B8AE49F}">
  <sheetPr codeName="Sheet8"/>
  <dimension ref="A1:O21"/>
  <sheetViews>
    <sheetView workbookViewId="0">
      <selection activeCell="J28" sqref="J28"/>
    </sheetView>
  </sheetViews>
  <sheetFormatPr defaultColWidth="9.140625" defaultRowHeight="15" outlineLevelCol="1" x14ac:dyDescent="0.25"/>
  <cols>
    <col min="1" max="1" width="9.140625" style="8"/>
    <col min="2" max="2" width="15.28515625" style="8" bestFit="1" customWidth="1"/>
    <col min="3" max="3" width="15.28515625" style="8" customWidth="1"/>
    <col min="4" max="8" width="10.7109375" style="8" customWidth="1" outlineLevel="1"/>
    <col min="9" max="9" width="14.7109375" style="8" customWidth="1" outlineLevel="1"/>
    <col min="10" max="10" width="15" style="8" customWidth="1" outlineLevel="1"/>
    <col min="11" max="11" width="9.140625" style="8" customWidth="1" outlineLevel="1"/>
    <col min="12" max="12" width="10.85546875" style="8" customWidth="1" outlineLevel="1"/>
    <col min="13" max="13" width="11.42578125" style="8" customWidth="1" outlineLevel="1"/>
    <col min="14" max="14" width="12.5703125" style="8" customWidth="1" outlineLevel="1"/>
    <col min="15" max="15" width="12.42578125" style="8" customWidth="1"/>
    <col min="16" max="16384" width="9.140625" style="8"/>
  </cols>
  <sheetData>
    <row r="1" spans="1:15" x14ac:dyDescent="0.25">
      <c r="A1" s="8" t="s">
        <v>314</v>
      </c>
    </row>
    <row r="2" spans="1:15" s="1" customFormat="1" ht="39" x14ac:dyDescent="0.25">
      <c r="A2" s="19" t="s">
        <v>235</v>
      </c>
      <c r="B2" s="20" t="s">
        <v>236</v>
      </c>
      <c r="C2" s="21" t="s">
        <v>262</v>
      </c>
      <c r="D2" s="21" t="s">
        <v>237</v>
      </c>
      <c r="E2" s="21">
        <v>2022</v>
      </c>
      <c r="F2" s="21" t="s">
        <v>263</v>
      </c>
      <c r="G2" s="21" t="s">
        <v>264</v>
      </c>
      <c r="H2" s="21" t="s">
        <v>265</v>
      </c>
      <c r="I2" s="21" t="s">
        <v>266</v>
      </c>
      <c r="J2" s="21" t="s">
        <v>267</v>
      </c>
      <c r="K2" s="21" t="s">
        <v>268</v>
      </c>
      <c r="L2" s="21" t="s">
        <v>269</v>
      </c>
      <c r="M2" s="21" t="s">
        <v>270</v>
      </c>
      <c r="N2" s="21" t="s">
        <v>271</v>
      </c>
      <c r="O2" s="21" t="s">
        <v>272</v>
      </c>
    </row>
    <row r="3" spans="1:15" x14ac:dyDescent="0.25">
      <c r="A3" s="10" t="s">
        <v>149</v>
      </c>
      <c r="B3" s="11" t="s">
        <v>150</v>
      </c>
      <c r="C3" s="12" t="s">
        <v>273</v>
      </c>
      <c r="D3" s="13" t="s">
        <v>244</v>
      </c>
      <c r="E3" s="14">
        <v>0.77410000000000001</v>
      </c>
      <c r="F3" s="2">
        <v>1</v>
      </c>
      <c r="G3" s="3">
        <v>0.3</v>
      </c>
      <c r="H3" s="4">
        <v>16040</v>
      </c>
      <c r="I3" s="15">
        <v>13242.707408000002</v>
      </c>
      <c r="J3" s="5">
        <v>832.94</v>
      </c>
      <c r="K3" s="6">
        <v>0.77200000000000002</v>
      </c>
      <c r="L3" s="7">
        <v>0.22799999999999998</v>
      </c>
      <c r="M3" s="5">
        <v>497.76927528800007</v>
      </c>
      <c r="N3" s="16">
        <v>189.91031999999998</v>
      </c>
      <c r="O3" s="16">
        <v>687.68</v>
      </c>
    </row>
    <row r="4" spans="1:15" x14ac:dyDescent="0.25">
      <c r="A4" s="10" t="s">
        <v>163</v>
      </c>
      <c r="B4" s="11" t="s">
        <v>48</v>
      </c>
      <c r="C4" s="12" t="s">
        <v>274</v>
      </c>
      <c r="D4" s="13" t="s">
        <v>245</v>
      </c>
      <c r="E4" s="14">
        <v>0.83660000000000001</v>
      </c>
      <c r="F4" s="2">
        <v>1</v>
      </c>
      <c r="G4" s="3">
        <v>0.3</v>
      </c>
      <c r="H4" s="4">
        <v>16040</v>
      </c>
      <c r="I4" s="15">
        <v>14016.637407999999</v>
      </c>
      <c r="J4" s="5">
        <v>832.94</v>
      </c>
      <c r="K4" s="6">
        <v>0.77200000000000002</v>
      </c>
      <c r="L4" s="7">
        <v>0.22799999999999998</v>
      </c>
      <c r="M4" s="5">
        <v>537.95863028800011</v>
      </c>
      <c r="N4" s="16">
        <v>189.91031999999998</v>
      </c>
      <c r="O4" s="16">
        <v>727.87</v>
      </c>
    </row>
    <row r="5" spans="1:15" x14ac:dyDescent="0.25">
      <c r="A5" s="10" t="s">
        <v>164</v>
      </c>
      <c r="B5" s="11" t="s">
        <v>49</v>
      </c>
      <c r="C5" s="12" t="s">
        <v>275</v>
      </c>
      <c r="D5" s="13" t="s">
        <v>246</v>
      </c>
      <c r="E5" s="14">
        <v>0.81410000000000005</v>
      </c>
      <c r="F5" s="2">
        <v>1</v>
      </c>
      <c r="G5" s="3">
        <v>0.3</v>
      </c>
      <c r="H5" s="4">
        <v>16040</v>
      </c>
      <c r="I5" s="15">
        <v>13738.022607999999</v>
      </c>
      <c r="J5" s="5">
        <v>832.94</v>
      </c>
      <c r="K5" s="6">
        <v>0.77200000000000002</v>
      </c>
      <c r="L5" s="7">
        <v>0.22799999999999998</v>
      </c>
      <c r="M5" s="5">
        <v>523.49046248800016</v>
      </c>
      <c r="N5" s="16">
        <v>189.91031999999998</v>
      </c>
      <c r="O5" s="16">
        <v>713.4</v>
      </c>
    </row>
    <row r="6" spans="1:15" x14ac:dyDescent="0.25">
      <c r="A6" s="10" t="s">
        <v>165</v>
      </c>
      <c r="B6" s="11" t="s">
        <v>50</v>
      </c>
      <c r="C6" s="12" t="s">
        <v>276</v>
      </c>
      <c r="D6" s="13" t="s">
        <v>247</v>
      </c>
      <c r="E6" s="14">
        <v>0.86180000000000001</v>
      </c>
      <c r="F6" s="2">
        <v>1</v>
      </c>
      <c r="G6" s="3">
        <v>0.3</v>
      </c>
      <c r="H6" s="4">
        <v>16040</v>
      </c>
      <c r="I6" s="15">
        <v>14328.685984</v>
      </c>
      <c r="J6" s="5">
        <v>832.94</v>
      </c>
      <c r="K6" s="6">
        <v>0.77200000000000002</v>
      </c>
      <c r="L6" s="7">
        <v>0.22799999999999998</v>
      </c>
      <c r="M6" s="5">
        <v>554.16297822400008</v>
      </c>
      <c r="N6" s="16">
        <v>189.91031999999998</v>
      </c>
      <c r="O6" s="16">
        <v>744.07</v>
      </c>
    </row>
    <row r="7" spans="1:15" x14ac:dyDescent="0.25">
      <c r="A7" s="10" t="s">
        <v>166</v>
      </c>
      <c r="B7" s="11" t="s">
        <v>51</v>
      </c>
      <c r="C7" s="12" t="s">
        <v>277</v>
      </c>
      <c r="D7" s="13" t="s">
        <v>248</v>
      </c>
      <c r="E7" s="14">
        <v>0.81879999999999997</v>
      </c>
      <c r="F7" s="2">
        <v>1.17</v>
      </c>
      <c r="G7" s="3">
        <v>0.3</v>
      </c>
      <c r="H7" s="4">
        <v>16040</v>
      </c>
      <c r="I7" s="15">
        <v>13796.222143999999</v>
      </c>
      <c r="J7" s="5">
        <v>832.94</v>
      </c>
      <c r="K7" s="6">
        <v>0.77200000000000002</v>
      </c>
      <c r="L7" s="7">
        <v>0.22799999999999998</v>
      </c>
      <c r="M7" s="5">
        <v>526.51270198400005</v>
      </c>
      <c r="N7" s="16">
        <v>189.91031999999998</v>
      </c>
      <c r="O7" s="16">
        <v>716.42</v>
      </c>
    </row>
    <row r="8" spans="1:15" x14ac:dyDescent="0.25">
      <c r="A8" s="10" t="s">
        <v>155</v>
      </c>
      <c r="B8" s="11" t="s">
        <v>53</v>
      </c>
      <c r="C8" s="12" t="s">
        <v>278</v>
      </c>
      <c r="D8" s="13" t="s">
        <v>249</v>
      </c>
      <c r="E8" s="14">
        <v>0.79169999999999996</v>
      </c>
      <c r="F8" s="2">
        <v>1</v>
      </c>
      <c r="G8" s="3">
        <v>0.3</v>
      </c>
      <c r="H8" s="4">
        <v>16040</v>
      </c>
      <c r="I8" s="15">
        <v>13460.646096</v>
      </c>
      <c r="J8" s="5">
        <v>832.94</v>
      </c>
      <c r="K8" s="6">
        <v>0.77200000000000002</v>
      </c>
      <c r="L8" s="7">
        <v>0.22799999999999998</v>
      </c>
      <c r="M8" s="5">
        <v>509.08659765600004</v>
      </c>
      <c r="N8" s="16">
        <v>189.91031999999998</v>
      </c>
      <c r="O8" s="16">
        <v>699</v>
      </c>
    </row>
    <row r="9" spans="1:15" x14ac:dyDescent="0.25">
      <c r="A9" s="10" t="s">
        <v>170</v>
      </c>
      <c r="B9" s="11" t="s">
        <v>54</v>
      </c>
      <c r="C9" s="12"/>
      <c r="D9" s="17" t="s">
        <v>260</v>
      </c>
      <c r="E9" s="14">
        <v>0.74229999999999996</v>
      </c>
      <c r="F9" s="2">
        <v>1</v>
      </c>
      <c r="G9" s="3">
        <v>0.3</v>
      </c>
      <c r="H9" s="4">
        <v>16040</v>
      </c>
      <c r="I9" s="15">
        <v>12848.931823999999</v>
      </c>
      <c r="J9" s="5">
        <v>832.94</v>
      </c>
      <c r="K9" s="6">
        <v>0.77200000000000002</v>
      </c>
      <c r="L9" s="7">
        <v>0.22799999999999998</v>
      </c>
      <c r="M9" s="5">
        <v>477.32093146400007</v>
      </c>
      <c r="N9" s="16">
        <v>189.91031999999998</v>
      </c>
      <c r="O9" s="16">
        <v>667.23</v>
      </c>
    </row>
    <row r="10" spans="1:15" x14ac:dyDescent="0.25">
      <c r="A10" s="10" t="s">
        <v>156</v>
      </c>
      <c r="B10" s="11" t="s">
        <v>55</v>
      </c>
      <c r="C10" s="12" t="s">
        <v>279</v>
      </c>
      <c r="D10" s="13" t="s">
        <v>250</v>
      </c>
      <c r="E10" s="14">
        <v>0.69499999999999995</v>
      </c>
      <c r="F10" s="2">
        <v>1.17</v>
      </c>
      <c r="G10" s="3">
        <v>0.3</v>
      </c>
      <c r="H10" s="4">
        <v>16040</v>
      </c>
      <c r="I10" s="15">
        <v>12263.221600000001</v>
      </c>
      <c r="J10" s="5">
        <v>832.94</v>
      </c>
      <c r="K10" s="6">
        <v>0.77200000000000002</v>
      </c>
      <c r="L10" s="7">
        <v>0.22799999999999998</v>
      </c>
      <c r="M10" s="5">
        <v>446.90562760000006</v>
      </c>
      <c r="N10" s="16">
        <v>189.91031999999998</v>
      </c>
      <c r="O10" s="16">
        <v>636.82000000000005</v>
      </c>
    </row>
    <row r="11" spans="1:15" x14ac:dyDescent="0.25">
      <c r="A11" s="10" t="s">
        <v>167</v>
      </c>
      <c r="B11" s="11" t="s">
        <v>56</v>
      </c>
      <c r="C11" s="12"/>
      <c r="D11" s="18" t="s">
        <v>259</v>
      </c>
      <c r="E11" s="14">
        <v>0.99250000000000005</v>
      </c>
      <c r="F11" s="2">
        <v>1</v>
      </c>
      <c r="G11" s="3">
        <v>0.3</v>
      </c>
      <c r="H11" s="4">
        <v>16040</v>
      </c>
      <c r="I11" s="15">
        <v>15947.128400000001</v>
      </c>
      <c r="J11" s="5">
        <v>832.94</v>
      </c>
      <c r="K11" s="6">
        <v>0.77200000000000002</v>
      </c>
      <c r="L11" s="7">
        <v>0.22799999999999998</v>
      </c>
      <c r="M11" s="5">
        <v>638.20695740000008</v>
      </c>
      <c r="N11" s="16">
        <v>189.91031999999998</v>
      </c>
      <c r="O11" s="16">
        <v>828.12</v>
      </c>
    </row>
    <row r="12" spans="1:15" x14ac:dyDescent="0.25">
      <c r="A12" s="10" t="s">
        <v>157</v>
      </c>
      <c r="B12" s="11" t="s">
        <v>57</v>
      </c>
      <c r="C12" s="12" t="s">
        <v>280</v>
      </c>
      <c r="D12" s="13" t="s">
        <v>251</v>
      </c>
      <c r="E12" s="14">
        <v>0.77429999999999999</v>
      </c>
      <c r="F12" s="2">
        <v>1</v>
      </c>
      <c r="G12" s="3">
        <v>0.3</v>
      </c>
      <c r="H12" s="4">
        <v>16040</v>
      </c>
      <c r="I12" s="15">
        <v>13245.183983999999</v>
      </c>
      <c r="J12" s="5">
        <v>832.94</v>
      </c>
      <c r="K12" s="6">
        <v>0.77200000000000002</v>
      </c>
      <c r="L12" s="7">
        <v>0.22799999999999998</v>
      </c>
      <c r="M12" s="5">
        <v>497.89788122400006</v>
      </c>
      <c r="N12" s="16">
        <v>189.91031999999998</v>
      </c>
      <c r="O12" s="16">
        <v>687.81</v>
      </c>
    </row>
    <row r="13" spans="1:15" x14ac:dyDescent="0.25">
      <c r="A13" s="10" t="s">
        <v>158</v>
      </c>
      <c r="B13" s="11" t="s">
        <v>159</v>
      </c>
      <c r="C13" s="12" t="s">
        <v>281</v>
      </c>
      <c r="D13" s="13" t="s">
        <v>254</v>
      </c>
      <c r="E13" s="14">
        <v>0.80249999999999999</v>
      </c>
      <c r="F13" s="2">
        <v>1</v>
      </c>
      <c r="G13" s="3">
        <v>0.3</v>
      </c>
      <c r="H13" s="4">
        <v>16040</v>
      </c>
      <c r="I13" s="15">
        <v>13594.3812</v>
      </c>
      <c r="J13" s="5">
        <v>832.94</v>
      </c>
      <c r="K13" s="6">
        <v>0.77200000000000002</v>
      </c>
      <c r="L13" s="7">
        <v>0.22799999999999998</v>
      </c>
      <c r="M13" s="5">
        <v>516.0313182000001</v>
      </c>
      <c r="N13" s="16">
        <v>189.91031999999998</v>
      </c>
      <c r="O13" s="16">
        <v>705.94</v>
      </c>
    </row>
    <row r="14" spans="1:15" x14ac:dyDescent="0.25">
      <c r="A14" s="10" t="s">
        <v>160</v>
      </c>
      <c r="B14" s="11" t="s">
        <v>60</v>
      </c>
      <c r="C14" s="12" t="s">
        <v>282</v>
      </c>
      <c r="D14" s="17" t="s">
        <v>250</v>
      </c>
      <c r="E14" s="14">
        <v>0.69499999999999995</v>
      </c>
      <c r="F14" s="2">
        <v>1.17</v>
      </c>
      <c r="G14" s="3">
        <v>0.3</v>
      </c>
      <c r="H14" s="4">
        <v>16040</v>
      </c>
      <c r="I14" s="15">
        <v>12263.221600000001</v>
      </c>
      <c r="J14" s="5">
        <v>832.94</v>
      </c>
      <c r="K14" s="6">
        <v>0.77200000000000002</v>
      </c>
      <c r="L14" s="7">
        <v>0.22799999999999998</v>
      </c>
      <c r="M14" s="5">
        <v>446.90562760000006</v>
      </c>
      <c r="N14" s="16">
        <v>189.91031999999998</v>
      </c>
      <c r="O14" s="16">
        <v>636.82000000000005</v>
      </c>
    </row>
    <row r="15" spans="1:15" x14ac:dyDescent="0.25">
      <c r="A15" s="10" t="s">
        <v>255</v>
      </c>
      <c r="B15" s="11" t="s">
        <v>256</v>
      </c>
      <c r="C15" s="12" t="s">
        <v>282</v>
      </c>
      <c r="D15" s="13" t="s">
        <v>250</v>
      </c>
      <c r="E15" s="14">
        <v>0.69499999999999995</v>
      </c>
      <c r="F15" s="2">
        <v>1.17</v>
      </c>
      <c r="G15" s="3">
        <v>0.3</v>
      </c>
      <c r="H15" s="4">
        <v>16040</v>
      </c>
      <c r="I15" s="15">
        <v>12263.221600000001</v>
      </c>
      <c r="J15" s="5">
        <v>832.94</v>
      </c>
      <c r="K15" s="6">
        <v>0.77200000000000002</v>
      </c>
      <c r="L15" s="7">
        <v>0.22799999999999998</v>
      </c>
      <c r="M15" s="5">
        <v>446.90562760000006</v>
      </c>
      <c r="N15" s="16">
        <v>189.91031999999998</v>
      </c>
      <c r="O15" s="16">
        <v>636.82000000000005</v>
      </c>
    </row>
    <row r="16" spans="1:15" x14ac:dyDescent="0.25">
      <c r="A16" s="10" t="s">
        <v>161</v>
      </c>
      <c r="B16" s="11" t="s">
        <v>61</v>
      </c>
      <c r="C16" s="12" t="s">
        <v>283</v>
      </c>
      <c r="D16" s="13" t="s">
        <v>257</v>
      </c>
      <c r="E16" s="14">
        <v>0.86609999999999998</v>
      </c>
      <c r="F16" s="2">
        <v>1</v>
      </c>
      <c r="G16" s="3">
        <v>0.3</v>
      </c>
      <c r="H16" s="4">
        <v>16040</v>
      </c>
      <c r="I16" s="15">
        <v>14381.932368000002</v>
      </c>
      <c r="J16" s="5">
        <v>832.94</v>
      </c>
      <c r="K16" s="6">
        <v>0.77200000000000002</v>
      </c>
      <c r="L16" s="7">
        <v>0.22799999999999998</v>
      </c>
      <c r="M16" s="5">
        <v>556.92800584800011</v>
      </c>
      <c r="N16" s="16">
        <v>189.91031999999998</v>
      </c>
      <c r="O16" s="16">
        <v>746.84</v>
      </c>
    </row>
    <row r="17" spans="1:15" x14ac:dyDescent="0.25">
      <c r="A17" s="10" t="s">
        <v>162</v>
      </c>
      <c r="B17" s="11" t="s">
        <v>62</v>
      </c>
      <c r="C17" s="12" t="s">
        <v>284</v>
      </c>
      <c r="D17" s="13" t="s">
        <v>258</v>
      </c>
      <c r="E17" s="14">
        <v>0.83</v>
      </c>
      <c r="F17" s="2">
        <v>1</v>
      </c>
      <c r="G17" s="3">
        <v>0.3</v>
      </c>
      <c r="H17" s="4">
        <v>16040</v>
      </c>
      <c r="I17" s="15">
        <v>13934.910400000001</v>
      </c>
      <c r="J17" s="5">
        <v>832.94</v>
      </c>
      <c r="K17" s="6">
        <v>0.77200000000000002</v>
      </c>
      <c r="L17" s="7">
        <v>0.22799999999999998</v>
      </c>
      <c r="M17" s="5">
        <v>533.71463440000002</v>
      </c>
      <c r="N17" s="16">
        <v>189.91031999999998</v>
      </c>
      <c r="O17" s="16">
        <v>723.62</v>
      </c>
    </row>
    <row r="18" spans="1:15" x14ac:dyDescent="0.25">
      <c r="A18" s="10" t="s">
        <v>168</v>
      </c>
      <c r="B18" s="7" t="s">
        <v>58</v>
      </c>
      <c r="C18" s="12"/>
      <c r="D18" s="13" t="s">
        <v>285</v>
      </c>
      <c r="E18" s="14">
        <v>0.9153</v>
      </c>
      <c r="F18" s="2">
        <v>1</v>
      </c>
      <c r="G18" s="3">
        <v>0.3</v>
      </c>
      <c r="H18" s="4">
        <v>16040</v>
      </c>
      <c r="I18" s="15">
        <v>14991.170064000002</v>
      </c>
      <c r="J18" s="5">
        <v>832.94</v>
      </c>
      <c r="K18" s="6">
        <v>0.77200000000000002</v>
      </c>
      <c r="L18" s="7">
        <v>0.22799999999999998</v>
      </c>
      <c r="M18" s="5">
        <v>588.56506610400004</v>
      </c>
      <c r="N18" s="16">
        <v>189.91031999999998</v>
      </c>
      <c r="O18" s="16">
        <v>778.48</v>
      </c>
    </row>
    <row r="19" spans="1:15" x14ac:dyDescent="0.25">
      <c r="A19" s="10" t="s">
        <v>169</v>
      </c>
      <c r="B19" s="7" t="s">
        <v>52</v>
      </c>
      <c r="C19" s="12" t="s">
        <v>286</v>
      </c>
      <c r="D19" s="17" t="s">
        <v>259</v>
      </c>
      <c r="E19" s="14">
        <v>0.99250000000000005</v>
      </c>
      <c r="F19" s="2">
        <v>1</v>
      </c>
      <c r="G19" s="3">
        <v>0.3</v>
      </c>
      <c r="H19" s="4">
        <v>16040</v>
      </c>
      <c r="I19" s="15">
        <v>15947.128400000001</v>
      </c>
      <c r="J19" s="5">
        <v>832.94</v>
      </c>
      <c r="K19" s="6">
        <v>0.77200000000000002</v>
      </c>
      <c r="L19" s="7">
        <v>0.22799999999999998</v>
      </c>
      <c r="M19" s="5">
        <v>638.20695740000008</v>
      </c>
      <c r="N19" s="16">
        <v>189.91031999999998</v>
      </c>
      <c r="O19" s="16">
        <v>828.12</v>
      </c>
    </row>
    <row r="20" spans="1:15" x14ac:dyDescent="0.25">
      <c r="A20" s="10" t="s">
        <v>309</v>
      </c>
      <c r="B20" s="11" t="s">
        <v>261</v>
      </c>
      <c r="C20" s="12"/>
      <c r="D20" s="18" t="s">
        <v>310</v>
      </c>
      <c r="E20" s="14">
        <v>0.80669999999999997</v>
      </c>
      <c r="F20" s="2">
        <v>1</v>
      </c>
      <c r="G20" s="3">
        <v>0.3</v>
      </c>
      <c r="H20" s="4">
        <v>16040</v>
      </c>
      <c r="I20" s="15">
        <v>13646.389295999998</v>
      </c>
      <c r="J20" s="5">
        <v>832.94</v>
      </c>
      <c r="K20" s="6">
        <v>0.77200000000000002</v>
      </c>
      <c r="L20" s="7">
        <v>0.22799999999999998</v>
      </c>
      <c r="M20" s="5">
        <v>518.73204285600002</v>
      </c>
      <c r="N20" s="16">
        <v>189.91031999999998</v>
      </c>
      <c r="O20" s="16">
        <v>708.64</v>
      </c>
    </row>
    <row r="21" spans="1:15" x14ac:dyDescent="0.25">
      <c r="A21" s="10" t="s">
        <v>311</v>
      </c>
      <c r="B21" s="11" t="s">
        <v>312</v>
      </c>
      <c r="C21" s="12"/>
      <c r="D21" s="18" t="s">
        <v>313</v>
      </c>
      <c r="E21" s="14">
        <v>0.80930000000000002</v>
      </c>
      <c r="F21" s="2">
        <v>1</v>
      </c>
      <c r="G21" s="3">
        <v>0.3</v>
      </c>
      <c r="H21" s="4">
        <v>16040</v>
      </c>
      <c r="I21" s="15">
        <v>13678.584783999999</v>
      </c>
      <c r="J21" s="5">
        <v>832.94</v>
      </c>
      <c r="K21" s="6">
        <v>0.77200000000000002</v>
      </c>
      <c r="L21" s="7">
        <v>0.22799999999999998</v>
      </c>
      <c r="M21" s="5">
        <v>520.40392002400006</v>
      </c>
      <c r="N21" s="16">
        <v>189.91031999999998</v>
      </c>
      <c r="O21" s="16">
        <v>710.31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90A8-EA83-4636-A790-2083C15F4F89}">
  <sheetPr codeName="Sheet9">
    <tabColor rgb="FF00B050"/>
  </sheetPr>
  <dimension ref="B2:I714"/>
  <sheetViews>
    <sheetView workbookViewId="0">
      <selection activeCell="C9" sqref="C9:C679"/>
    </sheetView>
  </sheetViews>
  <sheetFormatPr defaultRowHeight="15" x14ac:dyDescent="0.25"/>
  <cols>
    <col min="2" max="2" width="11" customWidth="1"/>
    <col min="3" max="3" width="16.42578125" customWidth="1"/>
    <col min="4" max="4" width="47.85546875" bestFit="1" customWidth="1"/>
    <col min="5" max="5" width="57.5703125" bestFit="1" customWidth="1"/>
    <col min="6" max="6" width="22.140625" bestFit="1" customWidth="1"/>
    <col min="7" max="7" width="33.140625" customWidth="1"/>
    <col min="8" max="8" width="27.42578125" customWidth="1"/>
    <col min="9" max="9" width="15.7109375" style="64" customWidth="1"/>
  </cols>
  <sheetData>
    <row r="2" spans="2:9" x14ac:dyDescent="0.25">
      <c r="B2" s="22" t="s">
        <v>142</v>
      </c>
      <c r="C2" s="22" t="s">
        <v>143</v>
      </c>
      <c r="D2" s="22" t="s">
        <v>144</v>
      </c>
      <c r="E2" s="22" t="s">
        <v>145</v>
      </c>
      <c r="F2" s="22" t="s">
        <v>146</v>
      </c>
      <c r="G2" s="22" t="s">
        <v>147</v>
      </c>
      <c r="H2" s="22" t="s">
        <v>9</v>
      </c>
      <c r="I2" s="67" t="s">
        <v>148</v>
      </c>
    </row>
    <row r="3" spans="2:9" x14ac:dyDescent="0.25">
      <c r="B3" s="117" t="s">
        <v>170</v>
      </c>
      <c r="C3" s="22" t="s">
        <v>54</v>
      </c>
      <c r="D3" s="22" t="s">
        <v>171</v>
      </c>
      <c r="E3" s="22" t="str">
        <f t="shared" ref="E3:E66" si="0">CONCATENATE(C3,D3)</f>
        <v>BILOXIADVANCED HEALTH SYSTEMS</v>
      </c>
      <c r="F3" s="22" t="s">
        <v>172</v>
      </c>
      <c r="G3" s="22" t="s">
        <v>173</v>
      </c>
      <c r="H3" s="22" t="s">
        <v>154</v>
      </c>
      <c r="I3" s="67">
        <v>325</v>
      </c>
    </row>
    <row r="4" spans="2:9" x14ac:dyDescent="0.25">
      <c r="B4" s="117" t="s">
        <v>164</v>
      </c>
      <c r="C4" s="22" t="s">
        <v>49</v>
      </c>
      <c r="D4" s="22" t="s">
        <v>174</v>
      </c>
      <c r="E4" s="22" t="str">
        <f t="shared" si="0"/>
        <v>ABILENEAETNA (COMMERCIAL)</v>
      </c>
      <c r="F4" s="22" t="s">
        <v>172</v>
      </c>
      <c r="G4" s="22" t="s">
        <v>173</v>
      </c>
      <c r="H4" s="22" t="s">
        <v>154</v>
      </c>
      <c r="I4" s="67">
        <v>258</v>
      </c>
    </row>
    <row r="5" spans="2:9" x14ac:dyDescent="0.25">
      <c r="B5" s="117" t="s">
        <v>161</v>
      </c>
      <c r="C5" s="22" t="s">
        <v>61</v>
      </c>
      <c r="D5" s="22" t="s">
        <v>174</v>
      </c>
      <c r="E5" s="22" t="str">
        <f t="shared" si="0"/>
        <v>ALEXANDRIAAETNA (COMMERCIAL)</v>
      </c>
      <c r="F5" s="22" t="s">
        <v>172</v>
      </c>
      <c r="G5" s="22" t="s">
        <v>173</v>
      </c>
      <c r="H5" s="22" t="s">
        <v>154</v>
      </c>
      <c r="I5" s="67">
        <v>260</v>
      </c>
    </row>
    <row r="6" spans="2:9" x14ac:dyDescent="0.25">
      <c r="B6" s="117" t="s">
        <v>309</v>
      </c>
      <c r="C6" s="118" t="s">
        <v>396</v>
      </c>
      <c r="D6" s="22" t="s">
        <v>174</v>
      </c>
      <c r="E6" s="22" t="str">
        <f t="shared" si="0"/>
        <v>AmarilloAETNA (COMMERCIAL)</v>
      </c>
      <c r="F6" s="22" t="s">
        <v>172</v>
      </c>
      <c r="G6" s="22" t="s">
        <v>173</v>
      </c>
      <c r="H6" s="22" t="s">
        <v>154</v>
      </c>
      <c r="I6" s="67">
        <v>258</v>
      </c>
    </row>
    <row r="7" spans="2:9" x14ac:dyDescent="0.25">
      <c r="B7" s="117" t="s">
        <v>155</v>
      </c>
      <c r="C7" s="22" t="s">
        <v>53</v>
      </c>
      <c r="D7" s="22" t="s">
        <v>174</v>
      </c>
      <c r="E7" s="22" t="str">
        <f t="shared" si="0"/>
        <v>BATON ROUGEAETNA (COMMERCIAL)</v>
      </c>
      <c r="F7" s="22" t="s">
        <v>172</v>
      </c>
      <c r="G7" s="22" t="s">
        <v>173</v>
      </c>
      <c r="H7" s="22" t="s">
        <v>154</v>
      </c>
      <c r="I7" s="67">
        <v>260</v>
      </c>
    </row>
    <row r="8" spans="2:9" x14ac:dyDescent="0.25">
      <c r="B8" s="117" t="s">
        <v>170</v>
      </c>
      <c r="C8" s="22" t="s">
        <v>54</v>
      </c>
      <c r="D8" s="22" t="s">
        <v>174</v>
      </c>
      <c r="E8" s="22" t="str">
        <f t="shared" si="0"/>
        <v>BILOXIAETNA (COMMERCIAL)</v>
      </c>
      <c r="F8" s="22" t="s">
        <v>172</v>
      </c>
      <c r="G8" s="22" t="s">
        <v>173</v>
      </c>
      <c r="H8" s="22" t="s">
        <v>154</v>
      </c>
      <c r="I8" s="67">
        <v>220</v>
      </c>
    </row>
    <row r="9" spans="2:9" x14ac:dyDescent="0.25">
      <c r="B9" s="117" t="s">
        <v>83</v>
      </c>
      <c r="C9" s="118" t="s">
        <v>344</v>
      </c>
      <c r="D9" s="22" t="s">
        <v>174</v>
      </c>
      <c r="E9" s="22" t="str">
        <f t="shared" si="0"/>
        <v>CORPUSAETNA (COMMERCIAL)</v>
      </c>
      <c r="F9" s="22" t="s">
        <v>172</v>
      </c>
      <c r="G9" s="22" t="s">
        <v>173</v>
      </c>
      <c r="H9" s="22" t="s">
        <v>154</v>
      </c>
      <c r="I9" s="67">
        <v>258</v>
      </c>
    </row>
    <row r="10" spans="2:9" x14ac:dyDescent="0.25">
      <c r="B10" s="117" t="s">
        <v>156</v>
      </c>
      <c r="C10" s="22" t="s">
        <v>55</v>
      </c>
      <c r="D10" s="22" t="s">
        <v>174</v>
      </c>
      <c r="E10" s="22" t="str">
        <f t="shared" si="0"/>
        <v>DERIDDERAETNA (COMMERCIAL)</v>
      </c>
      <c r="F10" s="22" t="s">
        <v>172</v>
      </c>
      <c r="G10" s="22" t="s">
        <v>173</v>
      </c>
      <c r="H10" s="22" t="s">
        <v>154</v>
      </c>
      <c r="I10" s="67">
        <v>260</v>
      </c>
    </row>
    <row r="11" spans="2:9" x14ac:dyDescent="0.25">
      <c r="B11" s="117" t="s">
        <v>162</v>
      </c>
      <c r="C11" s="22" t="s">
        <v>62</v>
      </c>
      <c r="D11" s="22" t="s">
        <v>174</v>
      </c>
      <c r="E11" s="22" t="str">
        <f t="shared" si="0"/>
        <v>GNOAETNA (COMMERCIAL)</v>
      </c>
      <c r="F11" s="22" t="s">
        <v>172</v>
      </c>
      <c r="G11" s="22" t="s">
        <v>173</v>
      </c>
      <c r="H11" s="22" t="s">
        <v>154</v>
      </c>
      <c r="I11" s="67">
        <v>260</v>
      </c>
    </row>
    <row r="12" spans="2:9" x14ac:dyDescent="0.25">
      <c r="B12" s="117" t="s">
        <v>169</v>
      </c>
      <c r="C12" s="22" t="s">
        <v>52</v>
      </c>
      <c r="D12" s="22" t="s">
        <v>174</v>
      </c>
      <c r="E12" s="22" t="str">
        <f t="shared" si="0"/>
        <v>KATYAETNA (COMMERCIAL)</v>
      </c>
      <c r="F12" s="22" t="s">
        <v>172</v>
      </c>
      <c r="G12" s="22" t="s">
        <v>173</v>
      </c>
      <c r="H12" s="22" t="s">
        <v>154</v>
      </c>
      <c r="I12" s="67">
        <v>258</v>
      </c>
    </row>
    <row r="13" spans="2:9" x14ac:dyDescent="0.25">
      <c r="B13" s="117" t="s">
        <v>158</v>
      </c>
      <c r="C13" s="22" t="s">
        <v>159</v>
      </c>
      <c r="D13" s="22" t="s">
        <v>174</v>
      </c>
      <c r="E13" s="22" t="str">
        <f t="shared" si="0"/>
        <v>KENTWOODAETNA (COMMERCIAL)</v>
      </c>
      <c r="F13" s="22" t="s">
        <v>172</v>
      </c>
      <c r="G13" s="22" t="s">
        <v>173</v>
      </c>
      <c r="H13" s="22" t="s">
        <v>154</v>
      </c>
      <c r="I13" s="67">
        <v>260</v>
      </c>
    </row>
    <row r="14" spans="2:9" x14ac:dyDescent="0.25">
      <c r="B14" s="117" t="s">
        <v>149</v>
      </c>
      <c r="C14" s="22" t="s">
        <v>150</v>
      </c>
      <c r="D14" s="22" t="s">
        <v>174</v>
      </c>
      <c r="E14" s="22" t="str">
        <f t="shared" si="0"/>
        <v>LAFAYETTEAETNA (COMMERCIAL)</v>
      </c>
      <c r="F14" s="22" t="s">
        <v>172</v>
      </c>
      <c r="G14" s="22" t="s">
        <v>173</v>
      </c>
      <c r="H14" s="22" t="s">
        <v>154</v>
      </c>
      <c r="I14" s="67">
        <v>260</v>
      </c>
    </row>
    <row r="15" spans="2:9" x14ac:dyDescent="0.25">
      <c r="B15" s="117" t="s">
        <v>157</v>
      </c>
      <c r="C15" s="22" t="s">
        <v>57</v>
      </c>
      <c r="D15" s="22" t="s">
        <v>174</v>
      </c>
      <c r="E15" s="22" t="str">
        <f t="shared" si="0"/>
        <v>LAKE CHARLESAETNA (COMMERCIAL)</v>
      </c>
      <c r="F15" s="22" t="s">
        <v>172</v>
      </c>
      <c r="G15" s="22" t="s">
        <v>173</v>
      </c>
      <c r="H15" s="22" t="s">
        <v>154</v>
      </c>
      <c r="I15" s="67">
        <v>260</v>
      </c>
    </row>
    <row r="16" spans="2:9" x14ac:dyDescent="0.25">
      <c r="B16" s="117" t="s">
        <v>165</v>
      </c>
      <c r="C16" s="22" t="s">
        <v>50</v>
      </c>
      <c r="D16" s="22" t="s">
        <v>174</v>
      </c>
      <c r="E16" s="22" t="str">
        <f t="shared" si="0"/>
        <v>LONGVIEWAETNA (COMMERCIAL)</v>
      </c>
      <c r="F16" s="22" t="s">
        <v>172</v>
      </c>
      <c r="G16" s="22" t="s">
        <v>173</v>
      </c>
      <c r="H16" s="22" t="s">
        <v>154</v>
      </c>
      <c r="I16" s="67">
        <v>258</v>
      </c>
    </row>
    <row r="17" spans="2:9" x14ac:dyDescent="0.25">
      <c r="B17" s="117" t="s">
        <v>166</v>
      </c>
      <c r="C17" s="22" t="s">
        <v>51</v>
      </c>
      <c r="D17" s="22" t="s">
        <v>174</v>
      </c>
      <c r="E17" s="22" t="str">
        <f t="shared" si="0"/>
        <v>LUFKINAETNA (COMMERCIAL)</v>
      </c>
      <c r="F17" s="22" t="s">
        <v>172</v>
      </c>
      <c r="G17" s="22" t="s">
        <v>173</v>
      </c>
      <c r="H17" s="22" t="s">
        <v>154</v>
      </c>
      <c r="I17" s="67">
        <v>258</v>
      </c>
    </row>
    <row r="18" spans="2:9" x14ac:dyDescent="0.25">
      <c r="B18" s="117" t="s">
        <v>163</v>
      </c>
      <c r="C18" s="22" t="s">
        <v>48</v>
      </c>
      <c r="D18" s="22" t="s">
        <v>174</v>
      </c>
      <c r="E18" s="22" t="str">
        <f t="shared" si="0"/>
        <v>MIDLANDAETNA (COMMERCIAL)</v>
      </c>
      <c r="F18" s="22" t="s">
        <v>172</v>
      </c>
      <c r="G18" s="22" t="s">
        <v>173</v>
      </c>
      <c r="H18" s="22" t="s">
        <v>154</v>
      </c>
      <c r="I18" s="67">
        <v>258</v>
      </c>
    </row>
    <row r="19" spans="2:9" x14ac:dyDescent="0.25">
      <c r="B19" s="117" t="s">
        <v>160</v>
      </c>
      <c r="C19" s="22" t="s">
        <v>60</v>
      </c>
      <c r="D19" s="22" t="s">
        <v>174</v>
      </c>
      <c r="E19" s="22" t="str">
        <f t="shared" si="0"/>
        <v>OPELOUSASAETNA (COMMERCIAL)</v>
      </c>
      <c r="F19" s="22" t="s">
        <v>172</v>
      </c>
      <c r="G19" s="22" t="s">
        <v>173</v>
      </c>
      <c r="H19" s="22" t="s">
        <v>154</v>
      </c>
      <c r="I19" s="67">
        <v>260</v>
      </c>
    </row>
    <row r="20" spans="2:9" x14ac:dyDescent="0.25">
      <c r="B20" s="117" t="s">
        <v>167</v>
      </c>
      <c r="C20" s="22" t="s">
        <v>56</v>
      </c>
      <c r="D20" s="22" t="s">
        <v>174</v>
      </c>
      <c r="E20" s="22" t="str">
        <f t="shared" si="0"/>
        <v>PASADENAAETNA (COMMERCIAL)</v>
      </c>
      <c r="F20" s="22" t="s">
        <v>172</v>
      </c>
      <c r="G20" s="22" t="s">
        <v>173</v>
      </c>
      <c r="H20" s="22" t="s">
        <v>154</v>
      </c>
      <c r="I20" s="67">
        <v>258</v>
      </c>
    </row>
    <row r="21" spans="2:9" x14ac:dyDescent="0.25">
      <c r="B21" s="117" t="s">
        <v>311</v>
      </c>
      <c r="C21" s="119" t="s">
        <v>402</v>
      </c>
      <c r="D21" s="22" t="s">
        <v>174</v>
      </c>
      <c r="E21" s="22" t="str">
        <f t="shared" si="0"/>
        <v>ShreveportAETNA (COMMERCIAL)</v>
      </c>
      <c r="F21" s="22" t="s">
        <v>172</v>
      </c>
      <c r="G21" s="22" t="s">
        <v>173</v>
      </c>
      <c r="H21" s="22" t="s">
        <v>154</v>
      </c>
      <c r="I21" s="67">
        <v>250</v>
      </c>
    </row>
    <row r="22" spans="2:9" x14ac:dyDescent="0.25">
      <c r="B22" s="117" t="s">
        <v>168</v>
      </c>
      <c r="C22" s="22" t="s">
        <v>58</v>
      </c>
      <c r="D22" s="22" t="s">
        <v>174</v>
      </c>
      <c r="E22" s="22" t="str">
        <f t="shared" si="0"/>
        <v>WACOAETNA (COMMERCIAL)</v>
      </c>
      <c r="F22" s="22" t="s">
        <v>172</v>
      </c>
      <c r="G22" s="22" t="s">
        <v>173</v>
      </c>
      <c r="H22" s="22" t="s">
        <v>154</v>
      </c>
      <c r="I22" s="67">
        <v>258</v>
      </c>
    </row>
    <row r="23" spans="2:9" x14ac:dyDescent="0.25">
      <c r="B23" s="117" t="s">
        <v>164</v>
      </c>
      <c r="C23" s="22" t="s">
        <v>49</v>
      </c>
      <c r="D23" s="22" t="s">
        <v>175</v>
      </c>
      <c r="E23" s="22" t="str">
        <f t="shared" si="0"/>
        <v>ABILENEAETNA (MEDICARE ADVANTAGE)</v>
      </c>
      <c r="F23" s="22" t="s">
        <v>176</v>
      </c>
      <c r="G23" s="22" t="s">
        <v>173</v>
      </c>
      <c r="H23" s="22" t="s">
        <v>154</v>
      </c>
      <c r="I23" s="67">
        <v>258</v>
      </c>
    </row>
    <row r="24" spans="2:9" x14ac:dyDescent="0.25">
      <c r="B24" s="117" t="s">
        <v>161</v>
      </c>
      <c r="C24" s="22" t="s">
        <v>61</v>
      </c>
      <c r="D24" s="22" t="s">
        <v>175</v>
      </c>
      <c r="E24" s="22" t="str">
        <f t="shared" si="0"/>
        <v>ALEXANDRIAAETNA (MEDICARE ADVANTAGE)</v>
      </c>
      <c r="F24" s="22" t="s">
        <v>176</v>
      </c>
      <c r="G24" s="22" t="s">
        <v>173</v>
      </c>
      <c r="H24" s="22" t="s">
        <v>154</v>
      </c>
      <c r="I24" s="67">
        <v>260</v>
      </c>
    </row>
    <row r="25" spans="2:9" x14ac:dyDescent="0.25">
      <c r="B25" s="117" t="s">
        <v>309</v>
      </c>
      <c r="C25" s="118" t="s">
        <v>396</v>
      </c>
      <c r="D25" s="22" t="s">
        <v>175</v>
      </c>
      <c r="E25" s="22" t="str">
        <f t="shared" si="0"/>
        <v>AmarilloAETNA (MEDICARE ADVANTAGE)</v>
      </c>
      <c r="F25" s="22" t="s">
        <v>176</v>
      </c>
      <c r="G25" s="22" t="s">
        <v>173</v>
      </c>
      <c r="H25" s="22" t="s">
        <v>154</v>
      </c>
      <c r="I25" s="67">
        <v>258</v>
      </c>
    </row>
    <row r="26" spans="2:9" x14ac:dyDescent="0.25">
      <c r="B26" s="117" t="s">
        <v>155</v>
      </c>
      <c r="C26" s="22" t="s">
        <v>53</v>
      </c>
      <c r="D26" s="22" t="s">
        <v>175</v>
      </c>
      <c r="E26" s="22" t="str">
        <f t="shared" si="0"/>
        <v>BATON ROUGEAETNA (MEDICARE ADVANTAGE)</v>
      </c>
      <c r="F26" s="22" t="s">
        <v>176</v>
      </c>
      <c r="G26" s="22" t="s">
        <v>173</v>
      </c>
      <c r="H26" s="22" t="s">
        <v>154</v>
      </c>
      <c r="I26" s="67">
        <v>260</v>
      </c>
    </row>
    <row r="27" spans="2:9" x14ac:dyDescent="0.25">
      <c r="B27" s="117" t="s">
        <v>170</v>
      </c>
      <c r="C27" s="22" t="s">
        <v>54</v>
      </c>
      <c r="D27" s="22" t="s">
        <v>175</v>
      </c>
      <c r="E27" s="22" t="str">
        <f t="shared" si="0"/>
        <v>BILOXIAETNA (MEDICARE ADVANTAGE)</v>
      </c>
      <c r="F27" s="22" t="s">
        <v>176</v>
      </c>
      <c r="G27" s="22" t="s">
        <v>173</v>
      </c>
      <c r="H27" s="22" t="s">
        <v>154</v>
      </c>
      <c r="I27" s="67">
        <v>220</v>
      </c>
    </row>
    <row r="28" spans="2:9" x14ac:dyDescent="0.25">
      <c r="B28" s="117" t="s">
        <v>83</v>
      </c>
      <c r="C28" s="118" t="s">
        <v>344</v>
      </c>
      <c r="D28" s="22" t="s">
        <v>175</v>
      </c>
      <c r="E28" s="22" t="str">
        <f t="shared" si="0"/>
        <v>CORPUSAETNA (MEDICARE ADVANTAGE)</v>
      </c>
      <c r="F28" s="22" t="s">
        <v>176</v>
      </c>
      <c r="G28" s="22" t="s">
        <v>173</v>
      </c>
      <c r="H28" s="22" t="s">
        <v>154</v>
      </c>
      <c r="I28" s="67">
        <v>258</v>
      </c>
    </row>
    <row r="29" spans="2:9" x14ac:dyDescent="0.25">
      <c r="B29" s="117" t="s">
        <v>156</v>
      </c>
      <c r="C29" s="22" t="s">
        <v>55</v>
      </c>
      <c r="D29" s="22" t="s">
        <v>175</v>
      </c>
      <c r="E29" s="22" t="str">
        <f t="shared" si="0"/>
        <v>DERIDDERAETNA (MEDICARE ADVANTAGE)</v>
      </c>
      <c r="F29" s="22" t="s">
        <v>176</v>
      </c>
      <c r="G29" s="22" t="s">
        <v>173</v>
      </c>
      <c r="H29" s="22" t="s">
        <v>154</v>
      </c>
      <c r="I29" s="67">
        <v>260</v>
      </c>
    </row>
    <row r="30" spans="2:9" x14ac:dyDescent="0.25">
      <c r="B30" s="117" t="s">
        <v>162</v>
      </c>
      <c r="C30" s="22" t="s">
        <v>62</v>
      </c>
      <c r="D30" s="22" t="s">
        <v>175</v>
      </c>
      <c r="E30" s="22" t="str">
        <f t="shared" si="0"/>
        <v>GNOAETNA (MEDICARE ADVANTAGE)</v>
      </c>
      <c r="F30" s="22" t="s">
        <v>176</v>
      </c>
      <c r="G30" s="22" t="s">
        <v>173</v>
      </c>
      <c r="H30" s="22" t="s">
        <v>154</v>
      </c>
      <c r="I30" s="67">
        <v>260</v>
      </c>
    </row>
    <row r="31" spans="2:9" x14ac:dyDescent="0.25">
      <c r="B31" s="117" t="s">
        <v>169</v>
      </c>
      <c r="C31" s="22" t="s">
        <v>52</v>
      </c>
      <c r="D31" s="22" t="s">
        <v>175</v>
      </c>
      <c r="E31" s="22" t="str">
        <f t="shared" si="0"/>
        <v>KATYAETNA (MEDICARE ADVANTAGE)</v>
      </c>
      <c r="F31" s="22" t="s">
        <v>176</v>
      </c>
      <c r="G31" s="22" t="s">
        <v>173</v>
      </c>
      <c r="H31" s="22" t="s">
        <v>154</v>
      </c>
      <c r="I31" s="67">
        <v>258</v>
      </c>
    </row>
    <row r="32" spans="2:9" x14ac:dyDescent="0.25">
      <c r="B32" s="117" t="s">
        <v>158</v>
      </c>
      <c r="C32" s="22" t="s">
        <v>159</v>
      </c>
      <c r="D32" s="22" t="s">
        <v>175</v>
      </c>
      <c r="E32" s="22" t="str">
        <f t="shared" si="0"/>
        <v>KENTWOODAETNA (MEDICARE ADVANTAGE)</v>
      </c>
      <c r="F32" s="22" t="s">
        <v>176</v>
      </c>
      <c r="G32" s="22" t="s">
        <v>173</v>
      </c>
      <c r="H32" s="22" t="s">
        <v>154</v>
      </c>
      <c r="I32" s="67">
        <v>260</v>
      </c>
    </row>
    <row r="33" spans="2:9" x14ac:dyDescent="0.25">
      <c r="B33" s="117" t="s">
        <v>149</v>
      </c>
      <c r="C33" s="22" t="s">
        <v>150</v>
      </c>
      <c r="D33" s="22" t="s">
        <v>175</v>
      </c>
      <c r="E33" s="22" t="str">
        <f t="shared" si="0"/>
        <v>LAFAYETTEAETNA (MEDICARE ADVANTAGE)</v>
      </c>
      <c r="F33" s="22" t="s">
        <v>176</v>
      </c>
      <c r="G33" s="22" t="s">
        <v>173</v>
      </c>
      <c r="H33" s="22" t="s">
        <v>154</v>
      </c>
      <c r="I33" s="67">
        <v>260</v>
      </c>
    </row>
    <row r="34" spans="2:9" x14ac:dyDescent="0.25">
      <c r="B34" s="117" t="s">
        <v>157</v>
      </c>
      <c r="C34" s="22" t="s">
        <v>57</v>
      </c>
      <c r="D34" s="22" t="s">
        <v>175</v>
      </c>
      <c r="E34" s="22" t="str">
        <f t="shared" si="0"/>
        <v>LAKE CHARLESAETNA (MEDICARE ADVANTAGE)</v>
      </c>
      <c r="F34" s="22" t="s">
        <v>176</v>
      </c>
      <c r="G34" s="22" t="s">
        <v>173</v>
      </c>
      <c r="H34" s="22" t="s">
        <v>154</v>
      </c>
      <c r="I34" s="67">
        <v>260</v>
      </c>
    </row>
    <row r="35" spans="2:9" x14ac:dyDescent="0.25">
      <c r="B35" s="117" t="s">
        <v>165</v>
      </c>
      <c r="C35" s="22" t="s">
        <v>50</v>
      </c>
      <c r="D35" s="22" t="s">
        <v>175</v>
      </c>
      <c r="E35" s="22" t="str">
        <f t="shared" si="0"/>
        <v>LONGVIEWAETNA (MEDICARE ADVANTAGE)</v>
      </c>
      <c r="F35" s="22" t="s">
        <v>176</v>
      </c>
      <c r="G35" s="22" t="s">
        <v>173</v>
      </c>
      <c r="H35" s="22" t="s">
        <v>154</v>
      </c>
      <c r="I35" s="67">
        <v>258</v>
      </c>
    </row>
    <row r="36" spans="2:9" x14ac:dyDescent="0.25">
      <c r="B36" s="117" t="s">
        <v>166</v>
      </c>
      <c r="C36" s="22" t="s">
        <v>51</v>
      </c>
      <c r="D36" s="22" t="s">
        <v>175</v>
      </c>
      <c r="E36" s="22" t="str">
        <f t="shared" si="0"/>
        <v>LUFKINAETNA (MEDICARE ADVANTAGE)</v>
      </c>
      <c r="F36" s="22" t="s">
        <v>176</v>
      </c>
      <c r="G36" s="22" t="s">
        <v>173</v>
      </c>
      <c r="H36" s="22" t="s">
        <v>154</v>
      </c>
      <c r="I36" s="67">
        <v>258</v>
      </c>
    </row>
    <row r="37" spans="2:9" x14ac:dyDescent="0.25">
      <c r="B37" s="117" t="s">
        <v>163</v>
      </c>
      <c r="C37" s="22" t="s">
        <v>48</v>
      </c>
      <c r="D37" s="22" t="s">
        <v>175</v>
      </c>
      <c r="E37" s="22" t="str">
        <f t="shared" si="0"/>
        <v>MIDLANDAETNA (MEDICARE ADVANTAGE)</v>
      </c>
      <c r="F37" s="22" t="s">
        <v>176</v>
      </c>
      <c r="G37" s="22" t="s">
        <v>173</v>
      </c>
      <c r="H37" s="22" t="s">
        <v>154</v>
      </c>
      <c r="I37" s="67">
        <v>258</v>
      </c>
    </row>
    <row r="38" spans="2:9" x14ac:dyDescent="0.25">
      <c r="B38" s="117" t="s">
        <v>160</v>
      </c>
      <c r="C38" s="22" t="s">
        <v>60</v>
      </c>
      <c r="D38" s="22" t="s">
        <v>175</v>
      </c>
      <c r="E38" s="22" t="str">
        <f t="shared" si="0"/>
        <v>OPELOUSASAETNA (MEDICARE ADVANTAGE)</v>
      </c>
      <c r="F38" s="22" t="s">
        <v>176</v>
      </c>
      <c r="G38" s="22" t="s">
        <v>173</v>
      </c>
      <c r="H38" s="22" t="s">
        <v>154</v>
      </c>
      <c r="I38" s="67">
        <v>260</v>
      </c>
    </row>
    <row r="39" spans="2:9" x14ac:dyDescent="0.25">
      <c r="B39" s="117" t="s">
        <v>167</v>
      </c>
      <c r="C39" s="22" t="s">
        <v>56</v>
      </c>
      <c r="D39" s="22" t="s">
        <v>175</v>
      </c>
      <c r="E39" s="22" t="str">
        <f t="shared" si="0"/>
        <v>PASADENAAETNA (MEDICARE ADVANTAGE)</v>
      </c>
      <c r="F39" s="22" t="s">
        <v>176</v>
      </c>
      <c r="G39" s="22" t="s">
        <v>173</v>
      </c>
      <c r="H39" s="22" t="s">
        <v>154</v>
      </c>
      <c r="I39" s="67">
        <v>258</v>
      </c>
    </row>
    <row r="40" spans="2:9" x14ac:dyDescent="0.25">
      <c r="B40" s="117" t="s">
        <v>311</v>
      </c>
      <c r="C40" s="119" t="s">
        <v>402</v>
      </c>
      <c r="D40" s="22" t="s">
        <v>175</v>
      </c>
      <c r="E40" s="22" t="str">
        <f t="shared" si="0"/>
        <v>ShreveportAETNA (MEDICARE ADVANTAGE)</v>
      </c>
      <c r="F40" s="22" t="s">
        <v>176</v>
      </c>
      <c r="G40" s="22" t="s">
        <v>173</v>
      </c>
      <c r="H40" s="22" t="s">
        <v>154</v>
      </c>
      <c r="I40" s="67">
        <v>250</v>
      </c>
    </row>
    <row r="41" spans="2:9" x14ac:dyDescent="0.25">
      <c r="B41" s="117" t="s">
        <v>168</v>
      </c>
      <c r="C41" s="22" t="s">
        <v>58</v>
      </c>
      <c r="D41" s="22" t="s">
        <v>175</v>
      </c>
      <c r="E41" s="22" t="str">
        <f t="shared" si="0"/>
        <v>WACOAETNA (MEDICARE ADVANTAGE)</v>
      </c>
      <c r="F41" s="22" t="s">
        <v>176</v>
      </c>
      <c r="G41" s="22" t="s">
        <v>173</v>
      </c>
      <c r="H41" s="22" t="s">
        <v>154</v>
      </c>
      <c r="I41" s="67">
        <v>258</v>
      </c>
    </row>
    <row r="42" spans="2:9" x14ac:dyDescent="0.25">
      <c r="B42" s="117" t="s">
        <v>161</v>
      </c>
      <c r="C42" s="22" t="s">
        <v>61</v>
      </c>
      <c r="D42" s="22" t="s">
        <v>177</v>
      </c>
      <c r="E42" s="22" t="str">
        <f t="shared" si="0"/>
        <v>ALEXANDRIAAETNA BETTER HEALTH (MEDICAID)</v>
      </c>
      <c r="F42" s="22" t="s">
        <v>178</v>
      </c>
      <c r="G42" s="22" t="s">
        <v>173</v>
      </c>
      <c r="H42" s="22" t="s">
        <v>154</v>
      </c>
      <c r="I42" s="67">
        <v>175</v>
      </c>
    </row>
    <row r="43" spans="2:9" x14ac:dyDescent="0.25">
      <c r="B43" s="117" t="s">
        <v>155</v>
      </c>
      <c r="C43" s="22" t="s">
        <v>53</v>
      </c>
      <c r="D43" s="22" t="s">
        <v>177</v>
      </c>
      <c r="E43" s="22" t="str">
        <f t="shared" si="0"/>
        <v>BATON ROUGEAETNA BETTER HEALTH (MEDICAID)</v>
      </c>
      <c r="F43" s="22" t="s">
        <v>178</v>
      </c>
      <c r="G43" s="22" t="s">
        <v>173</v>
      </c>
      <c r="H43" s="22" t="s">
        <v>154</v>
      </c>
      <c r="I43" s="67">
        <v>175</v>
      </c>
    </row>
    <row r="44" spans="2:9" x14ac:dyDescent="0.25">
      <c r="B44" s="117" t="s">
        <v>156</v>
      </c>
      <c r="C44" s="22" t="s">
        <v>55</v>
      </c>
      <c r="D44" s="22" t="s">
        <v>177</v>
      </c>
      <c r="E44" s="22" t="str">
        <f t="shared" si="0"/>
        <v>DERIDDERAETNA BETTER HEALTH (MEDICAID)</v>
      </c>
      <c r="F44" s="22" t="s">
        <v>178</v>
      </c>
      <c r="G44" s="22" t="s">
        <v>173</v>
      </c>
      <c r="H44" s="22" t="s">
        <v>154</v>
      </c>
      <c r="I44" s="67">
        <v>175</v>
      </c>
    </row>
    <row r="45" spans="2:9" x14ac:dyDescent="0.25">
      <c r="B45" s="117" t="s">
        <v>162</v>
      </c>
      <c r="C45" s="22" t="s">
        <v>62</v>
      </c>
      <c r="D45" s="22" t="s">
        <v>177</v>
      </c>
      <c r="E45" s="22" t="str">
        <f t="shared" si="0"/>
        <v>GNOAETNA BETTER HEALTH (MEDICAID)</v>
      </c>
      <c r="F45" s="22" t="s">
        <v>178</v>
      </c>
      <c r="G45" s="22" t="s">
        <v>173</v>
      </c>
      <c r="H45" s="22" t="s">
        <v>154</v>
      </c>
      <c r="I45" s="67">
        <v>175</v>
      </c>
    </row>
    <row r="46" spans="2:9" x14ac:dyDescent="0.25">
      <c r="B46" s="117" t="s">
        <v>169</v>
      </c>
      <c r="C46" s="119" t="s">
        <v>397</v>
      </c>
      <c r="D46" s="22" t="s">
        <v>177</v>
      </c>
      <c r="E46" s="22" t="str">
        <f t="shared" si="0"/>
        <v>KatyAETNA BETTER HEALTH (MEDICAID)</v>
      </c>
      <c r="F46" s="22" t="s">
        <v>178</v>
      </c>
      <c r="G46" s="22" t="s">
        <v>173</v>
      </c>
      <c r="H46" s="22" t="s">
        <v>154</v>
      </c>
      <c r="I46" s="67">
        <v>175</v>
      </c>
    </row>
    <row r="47" spans="2:9" x14ac:dyDescent="0.25">
      <c r="B47" s="117" t="s">
        <v>158</v>
      </c>
      <c r="C47" s="22" t="s">
        <v>159</v>
      </c>
      <c r="D47" s="22" t="s">
        <v>177</v>
      </c>
      <c r="E47" s="22" t="str">
        <f t="shared" si="0"/>
        <v>KENTWOODAETNA BETTER HEALTH (MEDICAID)</v>
      </c>
      <c r="F47" s="22" t="s">
        <v>178</v>
      </c>
      <c r="G47" s="22" t="s">
        <v>173</v>
      </c>
      <c r="H47" s="22" t="s">
        <v>154</v>
      </c>
      <c r="I47" s="67">
        <v>175</v>
      </c>
    </row>
    <row r="48" spans="2:9" x14ac:dyDescent="0.25">
      <c r="B48" s="117" t="s">
        <v>149</v>
      </c>
      <c r="C48" s="22" t="s">
        <v>150</v>
      </c>
      <c r="D48" s="22" t="s">
        <v>177</v>
      </c>
      <c r="E48" s="22" t="str">
        <f t="shared" si="0"/>
        <v>LAFAYETTEAETNA BETTER HEALTH (MEDICAID)</v>
      </c>
      <c r="F48" s="22" t="s">
        <v>178</v>
      </c>
      <c r="G48" s="22" t="s">
        <v>173</v>
      </c>
      <c r="H48" s="22" t="s">
        <v>154</v>
      </c>
      <c r="I48" s="67">
        <v>175</v>
      </c>
    </row>
    <row r="49" spans="2:9" x14ac:dyDescent="0.25">
      <c r="B49" s="117" t="s">
        <v>157</v>
      </c>
      <c r="C49" s="22" t="s">
        <v>57</v>
      </c>
      <c r="D49" s="22" t="s">
        <v>177</v>
      </c>
      <c r="E49" s="22" t="str">
        <f t="shared" si="0"/>
        <v>LAKE CHARLESAETNA BETTER HEALTH (MEDICAID)</v>
      </c>
      <c r="F49" s="22" t="s">
        <v>178</v>
      </c>
      <c r="G49" s="22" t="s">
        <v>173</v>
      </c>
      <c r="H49" s="22" t="s">
        <v>154</v>
      </c>
      <c r="I49" s="67">
        <v>175</v>
      </c>
    </row>
    <row r="50" spans="2:9" x14ac:dyDescent="0.25">
      <c r="B50" s="117" t="s">
        <v>165</v>
      </c>
      <c r="C50" s="119" t="s">
        <v>398</v>
      </c>
      <c r="D50" s="22" t="s">
        <v>177</v>
      </c>
      <c r="E50" s="22" t="str">
        <f t="shared" si="0"/>
        <v>LongviewAETNA BETTER HEALTH (MEDICAID)</v>
      </c>
      <c r="F50" s="22" t="s">
        <v>178</v>
      </c>
      <c r="G50" s="22" t="s">
        <v>173</v>
      </c>
      <c r="H50" s="22" t="s">
        <v>154</v>
      </c>
      <c r="I50" s="67">
        <v>175</v>
      </c>
    </row>
    <row r="51" spans="2:9" x14ac:dyDescent="0.25">
      <c r="B51" s="117" t="s">
        <v>166</v>
      </c>
      <c r="C51" s="119" t="s">
        <v>399</v>
      </c>
      <c r="D51" s="22" t="s">
        <v>177</v>
      </c>
      <c r="E51" s="22" t="str">
        <f t="shared" si="0"/>
        <v>LufkinAETNA BETTER HEALTH (MEDICAID)</v>
      </c>
      <c r="F51" s="22" t="s">
        <v>178</v>
      </c>
      <c r="G51" s="22" t="s">
        <v>173</v>
      </c>
      <c r="H51" s="22" t="s">
        <v>154</v>
      </c>
      <c r="I51" s="67">
        <v>175</v>
      </c>
    </row>
    <row r="52" spans="2:9" x14ac:dyDescent="0.25">
      <c r="B52" s="117" t="s">
        <v>160</v>
      </c>
      <c r="C52" s="22" t="s">
        <v>60</v>
      </c>
      <c r="D52" s="22" t="s">
        <v>177</v>
      </c>
      <c r="E52" s="22" t="str">
        <f t="shared" si="0"/>
        <v>OPELOUSASAETNA BETTER HEALTH (MEDICAID)</v>
      </c>
      <c r="F52" s="22" t="s">
        <v>178</v>
      </c>
      <c r="G52" s="22" t="s">
        <v>173</v>
      </c>
      <c r="H52" s="22" t="s">
        <v>154</v>
      </c>
      <c r="I52" s="67">
        <v>175</v>
      </c>
    </row>
    <row r="53" spans="2:9" x14ac:dyDescent="0.25">
      <c r="B53" s="117" t="s">
        <v>311</v>
      </c>
      <c r="C53" s="119" t="s">
        <v>402</v>
      </c>
      <c r="D53" s="22" t="s">
        <v>177</v>
      </c>
      <c r="E53" s="22" t="str">
        <f t="shared" si="0"/>
        <v>ShreveportAETNA BETTER HEALTH (MEDICAID)</v>
      </c>
      <c r="F53" s="22" t="s">
        <v>178</v>
      </c>
      <c r="G53" s="22" t="s">
        <v>173</v>
      </c>
      <c r="H53" s="22" t="s">
        <v>154</v>
      </c>
      <c r="I53" s="67">
        <v>175</v>
      </c>
    </row>
    <row r="54" spans="2:9" x14ac:dyDescent="0.25">
      <c r="B54" s="117" t="s">
        <v>170</v>
      </c>
      <c r="C54" s="119" t="s">
        <v>407</v>
      </c>
      <c r="D54" s="114" t="s">
        <v>350</v>
      </c>
      <c r="E54" s="22" t="str">
        <f t="shared" si="0"/>
        <v>BiloxiAMERICAN HEALTH ADVANTAGE (MEDICARE ADVANTAGE)</v>
      </c>
      <c r="F54" s="22" t="s">
        <v>176</v>
      </c>
      <c r="G54" s="22"/>
      <c r="H54" s="22" t="s">
        <v>154</v>
      </c>
      <c r="I54" s="67">
        <v>195.87128997600001</v>
      </c>
    </row>
    <row r="55" spans="2:9" x14ac:dyDescent="0.25">
      <c r="B55" s="117" t="s">
        <v>161</v>
      </c>
      <c r="C55" s="22" t="s">
        <v>61</v>
      </c>
      <c r="D55" s="22" t="s">
        <v>180</v>
      </c>
      <c r="E55" s="22" t="str">
        <f t="shared" si="0"/>
        <v>ALEXANDRIAAMERIGROUP LA HEALTHY BLUE (MEDICAID)</v>
      </c>
      <c r="F55" s="22" t="s">
        <v>178</v>
      </c>
      <c r="G55" s="22" t="s">
        <v>173</v>
      </c>
      <c r="H55" s="22" t="s">
        <v>154</v>
      </c>
      <c r="I55" s="67">
        <v>175</v>
      </c>
    </row>
    <row r="56" spans="2:9" x14ac:dyDescent="0.25">
      <c r="B56" s="117" t="s">
        <v>155</v>
      </c>
      <c r="C56" s="22" t="s">
        <v>53</v>
      </c>
      <c r="D56" s="22" t="s">
        <v>180</v>
      </c>
      <c r="E56" s="22" t="str">
        <f t="shared" si="0"/>
        <v>BATON ROUGEAMERIGROUP LA HEALTHY BLUE (MEDICAID)</v>
      </c>
      <c r="F56" s="22" t="s">
        <v>178</v>
      </c>
      <c r="G56" s="22" t="s">
        <v>173</v>
      </c>
      <c r="H56" s="22" t="s">
        <v>154</v>
      </c>
      <c r="I56" s="67">
        <v>175</v>
      </c>
    </row>
    <row r="57" spans="2:9" x14ac:dyDescent="0.25">
      <c r="B57" s="117" t="s">
        <v>156</v>
      </c>
      <c r="C57" s="22" t="s">
        <v>55</v>
      </c>
      <c r="D57" s="22" t="s">
        <v>180</v>
      </c>
      <c r="E57" s="22" t="str">
        <f t="shared" si="0"/>
        <v>DERIDDERAMERIGROUP LA HEALTHY BLUE (MEDICAID)</v>
      </c>
      <c r="F57" s="22" t="s">
        <v>178</v>
      </c>
      <c r="G57" s="22" t="s">
        <v>173</v>
      </c>
      <c r="H57" s="22" t="s">
        <v>154</v>
      </c>
      <c r="I57" s="67">
        <v>175</v>
      </c>
    </row>
    <row r="58" spans="2:9" x14ac:dyDescent="0.25">
      <c r="B58" s="117" t="s">
        <v>162</v>
      </c>
      <c r="C58" s="22" t="s">
        <v>62</v>
      </c>
      <c r="D58" s="22" t="s">
        <v>180</v>
      </c>
      <c r="E58" s="22" t="str">
        <f t="shared" si="0"/>
        <v>GNOAMERIGROUP LA HEALTHY BLUE (MEDICAID)</v>
      </c>
      <c r="F58" s="22" t="s">
        <v>178</v>
      </c>
      <c r="G58" s="22" t="s">
        <v>173</v>
      </c>
      <c r="H58" s="22" t="s">
        <v>154</v>
      </c>
      <c r="I58" s="67">
        <v>175</v>
      </c>
    </row>
    <row r="59" spans="2:9" x14ac:dyDescent="0.25">
      <c r="B59" s="117" t="s">
        <v>158</v>
      </c>
      <c r="C59" s="22" t="s">
        <v>159</v>
      </c>
      <c r="D59" s="22" t="s">
        <v>180</v>
      </c>
      <c r="E59" s="22" t="str">
        <f t="shared" si="0"/>
        <v>KENTWOODAMERIGROUP LA HEALTHY BLUE (MEDICAID)</v>
      </c>
      <c r="F59" s="22" t="s">
        <v>178</v>
      </c>
      <c r="G59" s="22" t="s">
        <v>173</v>
      </c>
      <c r="H59" s="22" t="s">
        <v>154</v>
      </c>
      <c r="I59" s="67">
        <v>175</v>
      </c>
    </row>
    <row r="60" spans="2:9" x14ac:dyDescent="0.25">
      <c r="B60" s="117" t="s">
        <v>149</v>
      </c>
      <c r="C60" s="22" t="s">
        <v>150</v>
      </c>
      <c r="D60" s="22" t="s">
        <v>180</v>
      </c>
      <c r="E60" s="22" t="str">
        <f t="shared" si="0"/>
        <v>LAFAYETTEAMERIGROUP LA HEALTHY BLUE (MEDICAID)</v>
      </c>
      <c r="F60" s="22" t="s">
        <v>178</v>
      </c>
      <c r="G60" s="22" t="s">
        <v>173</v>
      </c>
      <c r="H60" s="22" t="s">
        <v>154</v>
      </c>
      <c r="I60" s="67">
        <v>175</v>
      </c>
    </row>
    <row r="61" spans="2:9" x14ac:dyDescent="0.25">
      <c r="B61" s="117" t="s">
        <v>157</v>
      </c>
      <c r="C61" s="22" t="s">
        <v>57</v>
      </c>
      <c r="D61" s="22" t="s">
        <v>180</v>
      </c>
      <c r="E61" s="22" t="str">
        <f t="shared" si="0"/>
        <v>LAKE CHARLESAMERIGROUP LA HEALTHY BLUE (MEDICAID)</v>
      </c>
      <c r="F61" s="22" t="s">
        <v>178</v>
      </c>
      <c r="G61" s="22" t="s">
        <v>173</v>
      </c>
      <c r="H61" s="22" t="s">
        <v>154</v>
      </c>
      <c r="I61" s="67">
        <v>175</v>
      </c>
    </row>
    <row r="62" spans="2:9" x14ac:dyDescent="0.25">
      <c r="B62" s="117" t="s">
        <v>160</v>
      </c>
      <c r="C62" s="22" t="s">
        <v>60</v>
      </c>
      <c r="D62" s="22" t="s">
        <v>180</v>
      </c>
      <c r="E62" s="22" t="str">
        <f t="shared" si="0"/>
        <v>OPELOUSASAMERIGROUP LA HEALTHY BLUE (MEDICAID)</v>
      </c>
      <c r="F62" s="22" t="s">
        <v>178</v>
      </c>
      <c r="G62" s="22" t="s">
        <v>173</v>
      </c>
      <c r="H62" s="22" t="s">
        <v>154</v>
      </c>
      <c r="I62" s="67">
        <v>175</v>
      </c>
    </row>
    <row r="63" spans="2:9" x14ac:dyDescent="0.25">
      <c r="B63" s="117" t="s">
        <v>164</v>
      </c>
      <c r="C63" s="22" t="s">
        <v>49</v>
      </c>
      <c r="D63" s="22" t="s">
        <v>182</v>
      </c>
      <c r="E63" s="22" t="str">
        <f t="shared" si="0"/>
        <v>ABILENEAMERIGROUP TX (MEDICARE ADVANTAGE)</v>
      </c>
      <c r="F63" s="22" t="s">
        <v>176</v>
      </c>
      <c r="G63" s="22" t="s">
        <v>288</v>
      </c>
      <c r="H63" s="22" t="s">
        <v>154</v>
      </c>
      <c r="I63" s="67">
        <v>203.78424110399999</v>
      </c>
    </row>
    <row r="64" spans="2:9" x14ac:dyDescent="0.25">
      <c r="B64" s="121" t="s">
        <v>309</v>
      </c>
      <c r="C64" s="22" t="s">
        <v>261</v>
      </c>
      <c r="D64" s="22" t="s">
        <v>182</v>
      </c>
      <c r="E64" s="22" t="str">
        <f t="shared" si="0"/>
        <v>AMARILLOAMERIGROUP TX (MEDICARE ADVANTAGE)</v>
      </c>
      <c r="F64" s="22" t="s">
        <v>176</v>
      </c>
      <c r="G64" s="22" t="s">
        <v>288</v>
      </c>
      <c r="H64" s="22" t="s">
        <v>154</v>
      </c>
      <c r="I64" s="67">
        <v>201.62127823199998</v>
      </c>
    </row>
    <row r="65" spans="2:9" x14ac:dyDescent="0.25">
      <c r="B65" s="117" t="s">
        <v>156</v>
      </c>
      <c r="C65" s="118" t="s">
        <v>400</v>
      </c>
      <c r="D65" s="22" t="s">
        <v>182</v>
      </c>
      <c r="E65" s="22" t="str">
        <f t="shared" si="0"/>
        <v>DeRidderAMERIGROUP TX (MEDICARE ADVANTAGE)</v>
      </c>
      <c r="F65" s="22" t="s">
        <v>176</v>
      </c>
      <c r="G65" s="22" t="s">
        <v>288</v>
      </c>
      <c r="H65" s="22" t="s">
        <v>154</v>
      </c>
      <c r="I65" s="67">
        <v>193.11720681600002</v>
      </c>
    </row>
    <row r="66" spans="2:9" x14ac:dyDescent="0.25">
      <c r="B66" s="117" t="s">
        <v>169</v>
      </c>
      <c r="C66" s="22" t="s">
        <v>52</v>
      </c>
      <c r="D66" s="22" t="s">
        <v>182</v>
      </c>
      <c r="E66" s="22" t="str">
        <f t="shared" si="0"/>
        <v>KATYAMERIGROUP TX (MEDICARE ADVANTAGE)</v>
      </c>
      <c r="F66" s="22" t="s">
        <v>176</v>
      </c>
      <c r="G66" s="22" t="s">
        <v>288</v>
      </c>
      <c r="H66" s="22" t="s">
        <v>154</v>
      </c>
      <c r="I66" s="67">
        <v>222.90160859999997</v>
      </c>
    </row>
    <row r="67" spans="2:9" x14ac:dyDescent="0.25">
      <c r="B67" s="117" t="s">
        <v>157</v>
      </c>
      <c r="C67" s="118" t="s">
        <v>401</v>
      </c>
      <c r="D67" s="22" t="s">
        <v>182</v>
      </c>
      <c r="E67" s="22" t="str">
        <f t="shared" ref="E67:E130" si="1">CONCATENATE(C67,D67)</f>
        <v>Lake CharlesAMERIGROUP TX (MEDICARE ADVANTAGE)</v>
      </c>
      <c r="F67" s="22" t="s">
        <v>176</v>
      </c>
      <c r="G67" s="22" t="s">
        <v>288</v>
      </c>
      <c r="H67" s="22" t="s">
        <v>154</v>
      </c>
      <c r="I67" s="67">
        <v>199.98226288799998</v>
      </c>
    </row>
    <row r="68" spans="2:9" x14ac:dyDescent="0.25">
      <c r="B68" s="117" t="s">
        <v>165</v>
      </c>
      <c r="C68" s="22" t="s">
        <v>50</v>
      </c>
      <c r="D68" s="22" t="s">
        <v>182</v>
      </c>
      <c r="E68" s="22" t="str">
        <f t="shared" si="1"/>
        <v>LONGVIEWAMERIGROUP TX (MEDICARE ADVANTAGE)</v>
      </c>
      <c r="F68" s="22" t="s">
        <v>176</v>
      </c>
      <c r="G68" s="22" t="s">
        <v>288</v>
      </c>
      <c r="H68" s="22" t="s">
        <v>154</v>
      </c>
      <c r="I68" s="67">
        <v>205.51729831200001</v>
      </c>
    </row>
    <row r="69" spans="2:9" x14ac:dyDescent="0.25">
      <c r="B69" s="117" t="s">
        <v>166</v>
      </c>
      <c r="C69" s="22" t="s">
        <v>51</v>
      </c>
      <c r="D69" s="22" t="s">
        <v>182</v>
      </c>
      <c r="E69" s="22" t="str">
        <f t="shared" si="1"/>
        <v>LUFKINAMERIGROUP TX (MEDICARE ADVANTAGE)</v>
      </c>
      <c r="F69" s="22" t="s">
        <v>176</v>
      </c>
      <c r="G69" s="22" t="s">
        <v>288</v>
      </c>
      <c r="H69" s="22" t="s">
        <v>154</v>
      </c>
      <c r="I69" s="67">
        <v>205.51729831200001</v>
      </c>
    </row>
    <row r="70" spans="2:9" x14ac:dyDescent="0.25">
      <c r="B70" s="117" t="s">
        <v>163</v>
      </c>
      <c r="C70" s="22" t="s">
        <v>48</v>
      </c>
      <c r="D70" s="22" t="s">
        <v>182</v>
      </c>
      <c r="E70" s="22" t="str">
        <f t="shared" si="1"/>
        <v>MIDLANDAMERIGROUP TX (MEDICARE ADVANTAGE)</v>
      </c>
      <c r="F70" s="22" t="s">
        <v>176</v>
      </c>
      <c r="G70" s="22" t="s">
        <v>288</v>
      </c>
      <c r="H70" s="22" t="s">
        <v>154</v>
      </c>
      <c r="I70" s="67">
        <v>202.42735135200002</v>
      </c>
    </row>
    <row r="71" spans="2:9" x14ac:dyDescent="0.25">
      <c r="B71" s="117" t="s">
        <v>167</v>
      </c>
      <c r="C71" s="22" t="s">
        <v>56</v>
      </c>
      <c r="D71" s="22" t="s">
        <v>182</v>
      </c>
      <c r="E71" s="22" t="str">
        <f t="shared" si="1"/>
        <v>PASADENAAMERIGROUP TX (MEDICARE ADVANTAGE)</v>
      </c>
      <c r="F71" s="22" t="s">
        <v>176</v>
      </c>
      <c r="G71" s="22" t="s">
        <v>288</v>
      </c>
      <c r="H71" s="22" t="s">
        <v>154</v>
      </c>
      <c r="I71" s="67">
        <v>222.90160859999997</v>
      </c>
    </row>
    <row r="72" spans="2:9" x14ac:dyDescent="0.25">
      <c r="B72" s="117" t="s">
        <v>168</v>
      </c>
      <c r="C72" s="22" t="s">
        <v>58</v>
      </c>
      <c r="D72" s="22" t="s">
        <v>182</v>
      </c>
      <c r="E72" s="22" t="str">
        <f t="shared" si="1"/>
        <v>WACOAMERIGROUP TX (MEDICARE ADVANTAGE)</v>
      </c>
      <c r="F72" s="22" t="s">
        <v>176</v>
      </c>
      <c r="G72" s="22" t="s">
        <v>288</v>
      </c>
      <c r="H72" s="22" t="s">
        <v>154</v>
      </c>
      <c r="I72" s="67">
        <v>221.598457056</v>
      </c>
    </row>
    <row r="73" spans="2:9" x14ac:dyDescent="0.25">
      <c r="B73" s="117" t="s">
        <v>164</v>
      </c>
      <c r="C73" s="22" t="s">
        <v>49</v>
      </c>
      <c r="D73" s="22" t="s">
        <v>181</v>
      </c>
      <c r="E73" s="22" t="str">
        <f t="shared" si="1"/>
        <v>ABILENEAMERIGROUP TX HEALTHY BLUE (MEDICAID)</v>
      </c>
      <c r="F73" s="22" t="s">
        <v>178</v>
      </c>
      <c r="G73" s="22" t="s">
        <v>173</v>
      </c>
      <c r="H73" s="22" t="s">
        <v>154</v>
      </c>
      <c r="I73" s="67">
        <v>150</v>
      </c>
    </row>
    <row r="74" spans="2:9" x14ac:dyDescent="0.25">
      <c r="B74" s="117" t="s">
        <v>156</v>
      </c>
      <c r="C74" s="118" t="s">
        <v>400</v>
      </c>
      <c r="D74" s="22" t="s">
        <v>181</v>
      </c>
      <c r="E74" s="22" t="str">
        <f t="shared" si="1"/>
        <v>DeRidderAMERIGROUP TX HEALTHY BLUE (MEDICAID)</v>
      </c>
      <c r="F74" s="22" t="s">
        <v>178</v>
      </c>
      <c r="G74" s="22" t="s">
        <v>173</v>
      </c>
      <c r="H74" s="22" t="s">
        <v>154</v>
      </c>
      <c r="I74" s="67">
        <v>150</v>
      </c>
    </row>
    <row r="75" spans="2:9" x14ac:dyDescent="0.25">
      <c r="B75" s="117" t="s">
        <v>169</v>
      </c>
      <c r="C75" s="22" t="s">
        <v>52</v>
      </c>
      <c r="D75" s="22" t="s">
        <v>181</v>
      </c>
      <c r="E75" s="22" t="str">
        <f t="shared" si="1"/>
        <v>KATYAMERIGROUP TX HEALTHY BLUE (MEDICAID)</v>
      </c>
      <c r="F75" s="22" t="s">
        <v>178</v>
      </c>
      <c r="G75" s="22" t="s">
        <v>173</v>
      </c>
      <c r="H75" s="22" t="s">
        <v>154</v>
      </c>
      <c r="I75" s="67">
        <v>150</v>
      </c>
    </row>
    <row r="76" spans="2:9" x14ac:dyDescent="0.25">
      <c r="B76" s="117" t="s">
        <v>157</v>
      </c>
      <c r="C76" s="118" t="s">
        <v>401</v>
      </c>
      <c r="D76" s="22" t="s">
        <v>181</v>
      </c>
      <c r="E76" s="22" t="str">
        <f t="shared" si="1"/>
        <v>Lake CharlesAMERIGROUP TX HEALTHY BLUE (MEDICAID)</v>
      </c>
      <c r="F76" s="22" t="s">
        <v>178</v>
      </c>
      <c r="G76" s="22" t="s">
        <v>173</v>
      </c>
      <c r="H76" s="22" t="s">
        <v>154</v>
      </c>
      <c r="I76" s="67">
        <v>150</v>
      </c>
    </row>
    <row r="77" spans="2:9" x14ac:dyDescent="0.25">
      <c r="B77" s="117" t="s">
        <v>165</v>
      </c>
      <c r="C77" s="22" t="s">
        <v>50</v>
      </c>
      <c r="D77" s="22" t="s">
        <v>181</v>
      </c>
      <c r="E77" s="22" t="str">
        <f t="shared" si="1"/>
        <v>LONGVIEWAMERIGROUP TX HEALTHY BLUE (MEDICAID)</v>
      </c>
      <c r="F77" s="22" t="s">
        <v>178</v>
      </c>
      <c r="G77" s="22" t="s">
        <v>173</v>
      </c>
      <c r="H77" s="22" t="s">
        <v>154</v>
      </c>
      <c r="I77" s="67">
        <v>150</v>
      </c>
    </row>
    <row r="78" spans="2:9" x14ac:dyDescent="0.25">
      <c r="B78" s="117" t="s">
        <v>166</v>
      </c>
      <c r="C78" s="22" t="s">
        <v>51</v>
      </c>
      <c r="D78" s="22" t="s">
        <v>181</v>
      </c>
      <c r="E78" s="22" t="str">
        <f t="shared" si="1"/>
        <v>LUFKINAMERIGROUP TX HEALTHY BLUE (MEDICAID)</v>
      </c>
      <c r="F78" s="22" t="s">
        <v>178</v>
      </c>
      <c r="G78" s="22" t="s">
        <v>173</v>
      </c>
      <c r="H78" s="22" t="s">
        <v>154</v>
      </c>
      <c r="I78" s="67">
        <v>150</v>
      </c>
    </row>
    <row r="79" spans="2:9" x14ac:dyDescent="0.25">
      <c r="B79" s="117" t="s">
        <v>163</v>
      </c>
      <c r="C79" s="22" t="s">
        <v>48</v>
      </c>
      <c r="D79" s="22" t="s">
        <v>181</v>
      </c>
      <c r="E79" s="22" t="str">
        <f t="shared" si="1"/>
        <v>MIDLANDAMERIGROUP TX HEALTHY BLUE (MEDICAID)</v>
      </c>
      <c r="F79" s="22" t="s">
        <v>178</v>
      </c>
      <c r="G79" s="22" t="s">
        <v>173</v>
      </c>
      <c r="H79" s="22" t="s">
        <v>154</v>
      </c>
      <c r="I79" s="67">
        <v>150</v>
      </c>
    </row>
    <row r="80" spans="2:9" x14ac:dyDescent="0.25">
      <c r="B80" s="117" t="s">
        <v>167</v>
      </c>
      <c r="C80" s="22" t="s">
        <v>56</v>
      </c>
      <c r="D80" s="22" t="s">
        <v>181</v>
      </c>
      <c r="E80" s="22" t="str">
        <f t="shared" si="1"/>
        <v>PASADENAAMERIGROUP TX HEALTHY BLUE (MEDICAID)</v>
      </c>
      <c r="F80" s="22" t="s">
        <v>178</v>
      </c>
      <c r="G80" s="22" t="s">
        <v>173</v>
      </c>
      <c r="H80" s="22" t="s">
        <v>154</v>
      </c>
      <c r="I80" s="67">
        <v>150</v>
      </c>
    </row>
    <row r="81" spans="2:9" x14ac:dyDescent="0.25">
      <c r="B81" s="117" t="s">
        <v>168</v>
      </c>
      <c r="C81" s="22" t="s">
        <v>58</v>
      </c>
      <c r="D81" s="22" t="s">
        <v>181</v>
      </c>
      <c r="E81" s="22" t="str">
        <f t="shared" si="1"/>
        <v>WACOAMERIGROUP TX HEALTHY BLUE (MEDICAID)</v>
      </c>
      <c r="F81" s="22" t="s">
        <v>178</v>
      </c>
      <c r="G81" s="22" t="s">
        <v>173</v>
      </c>
      <c r="H81" s="22" t="s">
        <v>154</v>
      </c>
      <c r="I81" s="67">
        <v>150</v>
      </c>
    </row>
    <row r="82" spans="2:9" x14ac:dyDescent="0.25">
      <c r="B82" s="117" t="s">
        <v>161</v>
      </c>
      <c r="C82" s="22" t="s">
        <v>61</v>
      </c>
      <c r="D82" s="22" t="s">
        <v>183</v>
      </c>
      <c r="E82" s="22" t="str">
        <f t="shared" si="1"/>
        <v>ALEXANDRIAAMERIHEALTH CARITAS (MEDICAID)</v>
      </c>
      <c r="F82" s="22" t="s">
        <v>178</v>
      </c>
      <c r="G82" s="22" t="s">
        <v>173</v>
      </c>
      <c r="H82" s="22" t="s">
        <v>154</v>
      </c>
      <c r="I82" s="67">
        <v>175</v>
      </c>
    </row>
    <row r="83" spans="2:9" x14ac:dyDescent="0.25">
      <c r="B83" s="117" t="s">
        <v>155</v>
      </c>
      <c r="C83" s="22" t="s">
        <v>53</v>
      </c>
      <c r="D83" s="22" t="s">
        <v>183</v>
      </c>
      <c r="E83" s="22" t="str">
        <f t="shared" si="1"/>
        <v>BATON ROUGEAMERIHEALTH CARITAS (MEDICAID)</v>
      </c>
      <c r="F83" s="22" t="s">
        <v>178</v>
      </c>
      <c r="G83" s="22" t="s">
        <v>173</v>
      </c>
      <c r="H83" s="22" t="s">
        <v>154</v>
      </c>
      <c r="I83" s="67">
        <v>175</v>
      </c>
    </row>
    <row r="84" spans="2:9" x14ac:dyDescent="0.25">
      <c r="B84" s="117" t="s">
        <v>156</v>
      </c>
      <c r="C84" s="22" t="s">
        <v>55</v>
      </c>
      <c r="D84" s="22" t="s">
        <v>183</v>
      </c>
      <c r="E84" s="22" t="str">
        <f t="shared" si="1"/>
        <v>DERIDDERAMERIHEALTH CARITAS (MEDICAID)</v>
      </c>
      <c r="F84" s="22" t="s">
        <v>178</v>
      </c>
      <c r="G84" s="22" t="s">
        <v>173</v>
      </c>
      <c r="H84" s="22" t="s">
        <v>154</v>
      </c>
      <c r="I84" s="67">
        <v>175</v>
      </c>
    </row>
    <row r="85" spans="2:9" x14ac:dyDescent="0.25">
      <c r="B85" s="117" t="s">
        <v>162</v>
      </c>
      <c r="C85" s="22" t="s">
        <v>62</v>
      </c>
      <c r="D85" s="22" t="s">
        <v>183</v>
      </c>
      <c r="E85" s="22" t="str">
        <f t="shared" si="1"/>
        <v>GNOAMERIHEALTH CARITAS (MEDICAID)</v>
      </c>
      <c r="F85" s="22" t="s">
        <v>178</v>
      </c>
      <c r="G85" s="22" t="s">
        <v>173</v>
      </c>
      <c r="H85" s="22" t="s">
        <v>154</v>
      </c>
      <c r="I85" s="67">
        <v>175</v>
      </c>
    </row>
    <row r="86" spans="2:9" x14ac:dyDescent="0.25">
      <c r="B86" s="117" t="s">
        <v>158</v>
      </c>
      <c r="C86" s="22" t="s">
        <v>159</v>
      </c>
      <c r="D86" s="22" t="s">
        <v>183</v>
      </c>
      <c r="E86" s="22" t="str">
        <f t="shared" si="1"/>
        <v>KENTWOODAMERIHEALTH CARITAS (MEDICAID)</v>
      </c>
      <c r="F86" s="22" t="s">
        <v>178</v>
      </c>
      <c r="G86" s="22" t="s">
        <v>173</v>
      </c>
      <c r="H86" s="22" t="s">
        <v>154</v>
      </c>
      <c r="I86" s="67">
        <v>175</v>
      </c>
    </row>
    <row r="87" spans="2:9" x14ac:dyDescent="0.25">
      <c r="B87" s="117" t="s">
        <v>149</v>
      </c>
      <c r="C87" s="22" t="s">
        <v>150</v>
      </c>
      <c r="D87" s="22" t="s">
        <v>183</v>
      </c>
      <c r="E87" s="22" t="str">
        <f t="shared" si="1"/>
        <v>LAFAYETTEAMERIHEALTH CARITAS (MEDICAID)</v>
      </c>
      <c r="F87" s="22" t="s">
        <v>178</v>
      </c>
      <c r="G87" s="22" t="s">
        <v>173</v>
      </c>
      <c r="H87" s="22" t="s">
        <v>154</v>
      </c>
      <c r="I87" s="67">
        <v>175</v>
      </c>
    </row>
    <row r="88" spans="2:9" x14ac:dyDescent="0.25">
      <c r="B88" s="117" t="s">
        <v>157</v>
      </c>
      <c r="C88" s="22" t="s">
        <v>57</v>
      </c>
      <c r="D88" s="22" t="s">
        <v>183</v>
      </c>
      <c r="E88" s="22" t="str">
        <f t="shared" si="1"/>
        <v>LAKE CHARLESAMERIHEALTH CARITAS (MEDICAID)</v>
      </c>
      <c r="F88" s="22" t="s">
        <v>178</v>
      </c>
      <c r="G88" s="22" t="s">
        <v>173</v>
      </c>
      <c r="H88" s="22" t="s">
        <v>154</v>
      </c>
      <c r="I88" s="67">
        <v>175</v>
      </c>
    </row>
    <row r="89" spans="2:9" x14ac:dyDescent="0.25">
      <c r="B89" s="117" t="s">
        <v>160</v>
      </c>
      <c r="C89" s="22" t="s">
        <v>60</v>
      </c>
      <c r="D89" s="22" t="s">
        <v>183</v>
      </c>
      <c r="E89" s="22" t="str">
        <f t="shared" si="1"/>
        <v>OPELOUSASAMERIHEALTH CARITAS (MEDICAID)</v>
      </c>
      <c r="F89" s="22" t="s">
        <v>178</v>
      </c>
      <c r="G89" s="22" t="s">
        <v>173</v>
      </c>
      <c r="H89" s="22" t="s">
        <v>154</v>
      </c>
      <c r="I89" s="67">
        <v>175</v>
      </c>
    </row>
    <row r="90" spans="2:9" x14ac:dyDescent="0.25">
      <c r="B90" s="117" t="s">
        <v>311</v>
      </c>
      <c r="C90" s="119" t="s">
        <v>402</v>
      </c>
      <c r="D90" s="22" t="s">
        <v>183</v>
      </c>
      <c r="E90" s="22" t="str">
        <f t="shared" si="1"/>
        <v>ShreveportAMERIHEALTH CARITAS (MEDICAID)</v>
      </c>
      <c r="F90" s="22" t="s">
        <v>178</v>
      </c>
      <c r="G90" s="22" t="s">
        <v>173</v>
      </c>
      <c r="H90" s="22" t="s">
        <v>154</v>
      </c>
      <c r="I90" s="67">
        <v>175</v>
      </c>
    </row>
    <row r="91" spans="2:9" x14ac:dyDescent="0.25">
      <c r="B91" s="117" t="s">
        <v>161</v>
      </c>
      <c r="C91" s="22" t="s">
        <v>61</v>
      </c>
      <c r="D91" s="22" t="s">
        <v>184</v>
      </c>
      <c r="E91" s="22" t="str">
        <f t="shared" si="1"/>
        <v>ALEXANDRIABCBS LOUISIANA (COMMERCIAL)</v>
      </c>
      <c r="F91" s="22" t="s">
        <v>172</v>
      </c>
      <c r="G91" s="22" t="s">
        <v>173</v>
      </c>
      <c r="H91" s="22" t="s">
        <v>154</v>
      </c>
      <c r="I91" s="67">
        <v>271</v>
      </c>
    </row>
    <row r="92" spans="2:9" x14ac:dyDescent="0.25">
      <c r="B92" s="117" t="s">
        <v>155</v>
      </c>
      <c r="C92" s="22" t="s">
        <v>53</v>
      </c>
      <c r="D92" s="22" t="s">
        <v>184</v>
      </c>
      <c r="E92" s="22" t="str">
        <f t="shared" si="1"/>
        <v>BATON ROUGEBCBS LOUISIANA (COMMERCIAL)</v>
      </c>
      <c r="F92" s="22" t="s">
        <v>172</v>
      </c>
      <c r="G92" s="22" t="s">
        <v>173</v>
      </c>
      <c r="H92" s="22" t="s">
        <v>154</v>
      </c>
      <c r="I92" s="67">
        <v>268</v>
      </c>
    </row>
    <row r="93" spans="2:9" x14ac:dyDescent="0.25">
      <c r="B93" s="117" t="s">
        <v>156</v>
      </c>
      <c r="C93" s="22" t="s">
        <v>55</v>
      </c>
      <c r="D93" s="22" t="s">
        <v>184</v>
      </c>
      <c r="E93" s="22" t="str">
        <f t="shared" si="1"/>
        <v>DERIDDERBCBS LOUISIANA (COMMERCIAL)</v>
      </c>
      <c r="F93" s="22" t="s">
        <v>172</v>
      </c>
      <c r="G93" s="22" t="s">
        <v>173</v>
      </c>
      <c r="H93" s="22" t="s">
        <v>154</v>
      </c>
      <c r="I93" s="67">
        <v>273</v>
      </c>
    </row>
    <row r="94" spans="2:9" x14ac:dyDescent="0.25">
      <c r="B94" s="117" t="s">
        <v>162</v>
      </c>
      <c r="C94" s="22" t="s">
        <v>62</v>
      </c>
      <c r="D94" s="22" t="s">
        <v>184</v>
      </c>
      <c r="E94" s="22" t="str">
        <f t="shared" si="1"/>
        <v>GNOBCBS LOUISIANA (COMMERCIAL)</v>
      </c>
      <c r="F94" s="22" t="s">
        <v>172</v>
      </c>
      <c r="G94" s="22" t="s">
        <v>173</v>
      </c>
      <c r="H94" s="22" t="s">
        <v>154</v>
      </c>
      <c r="I94" s="67">
        <v>268</v>
      </c>
    </row>
    <row r="95" spans="2:9" x14ac:dyDescent="0.25">
      <c r="B95" s="117" t="s">
        <v>158</v>
      </c>
      <c r="C95" s="22" t="s">
        <v>159</v>
      </c>
      <c r="D95" s="22" t="s">
        <v>184</v>
      </c>
      <c r="E95" s="22" t="str">
        <f t="shared" si="1"/>
        <v>KENTWOODBCBS LOUISIANA (COMMERCIAL)</v>
      </c>
      <c r="F95" s="22" t="s">
        <v>172</v>
      </c>
      <c r="G95" s="22" t="s">
        <v>173</v>
      </c>
      <c r="H95" s="22" t="s">
        <v>154</v>
      </c>
      <c r="I95" s="67">
        <v>271</v>
      </c>
    </row>
    <row r="96" spans="2:9" x14ac:dyDescent="0.25">
      <c r="B96" s="117" t="s">
        <v>149</v>
      </c>
      <c r="C96" s="22" t="s">
        <v>150</v>
      </c>
      <c r="D96" s="22" t="s">
        <v>184</v>
      </c>
      <c r="E96" s="22" t="str">
        <f t="shared" si="1"/>
        <v>LAFAYETTEBCBS LOUISIANA (COMMERCIAL)</v>
      </c>
      <c r="F96" s="22" t="s">
        <v>172</v>
      </c>
      <c r="G96" s="22" t="s">
        <v>173</v>
      </c>
      <c r="H96" s="22" t="s">
        <v>154</v>
      </c>
      <c r="I96" s="67">
        <v>271</v>
      </c>
    </row>
    <row r="97" spans="2:9" x14ac:dyDescent="0.25">
      <c r="B97" s="117" t="s">
        <v>157</v>
      </c>
      <c r="C97" s="22" t="s">
        <v>57</v>
      </c>
      <c r="D97" s="22" t="s">
        <v>184</v>
      </c>
      <c r="E97" s="22" t="str">
        <f t="shared" si="1"/>
        <v>LAKE CHARLESBCBS LOUISIANA (COMMERCIAL)</v>
      </c>
      <c r="F97" s="22" t="s">
        <v>172</v>
      </c>
      <c r="G97" s="22" t="s">
        <v>173</v>
      </c>
      <c r="H97" s="22" t="s">
        <v>154</v>
      </c>
      <c r="I97" s="67">
        <v>268</v>
      </c>
    </row>
    <row r="98" spans="2:9" x14ac:dyDescent="0.25">
      <c r="B98" s="117" t="s">
        <v>160</v>
      </c>
      <c r="C98" s="22" t="s">
        <v>60</v>
      </c>
      <c r="D98" s="22" t="s">
        <v>184</v>
      </c>
      <c r="E98" s="22" t="str">
        <f t="shared" si="1"/>
        <v>OPELOUSASBCBS LOUISIANA (COMMERCIAL)</v>
      </c>
      <c r="F98" s="22" t="s">
        <v>172</v>
      </c>
      <c r="G98" s="22" t="s">
        <v>173</v>
      </c>
      <c r="H98" s="22" t="s">
        <v>154</v>
      </c>
      <c r="I98" s="67">
        <v>273</v>
      </c>
    </row>
    <row r="99" spans="2:9" x14ac:dyDescent="0.25">
      <c r="B99" s="117" t="s">
        <v>311</v>
      </c>
      <c r="C99" s="119" t="s">
        <v>402</v>
      </c>
      <c r="D99" s="22" t="s">
        <v>184</v>
      </c>
      <c r="E99" s="22" t="str">
        <f t="shared" si="1"/>
        <v>ShreveportBCBS LOUISIANA (COMMERCIAL)</v>
      </c>
      <c r="F99" s="22" t="s">
        <v>172</v>
      </c>
      <c r="G99" s="22" t="s">
        <v>173</v>
      </c>
      <c r="H99" s="22" t="s">
        <v>154</v>
      </c>
      <c r="I99" s="67">
        <v>261</v>
      </c>
    </row>
    <row r="100" spans="2:9" x14ac:dyDescent="0.25">
      <c r="B100" s="117" t="s">
        <v>170</v>
      </c>
      <c r="C100" s="22" t="s">
        <v>54</v>
      </c>
      <c r="D100" s="22" t="s">
        <v>185</v>
      </c>
      <c r="E100" s="22" t="str">
        <f t="shared" si="1"/>
        <v>BILOXIBCBS MISSISSIPPI (COMMERCIAL)</v>
      </c>
      <c r="F100" s="22" t="s">
        <v>172</v>
      </c>
      <c r="G100" s="22" t="s">
        <v>173</v>
      </c>
      <c r="H100" s="22" t="s">
        <v>154</v>
      </c>
      <c r="I100" s="67">
        <v>325</v>
      </c>
    </row>
    <row r="101" spans="2:9" x14ac:dyDescent="0.25">
      <c r="B101" s="117" t="s">
        <v>164</v>
      </c>
      <c r="C101" s="22" t="s">
        <v>49</v>
      </c>
      <c r="D101" s="22" t="s">
        <v>186</v>
      </c>
      <c r="E101" s="22" t="str">
        <f t="shared" si="1"/>
        <v>ABILENEBCBS TEXAS (COMMERCIAL)</v>
      </c>
      <c r="F101" s="22" t="s">
        <v>172</v>
      </c>
      <c r="G101" s="22" t="s">
        <v>173</v>
      </c>
      <c r="H101" s="22" t="s">
        <v>154</v>
      </c>
      <c r="I101" s="67">
        <v>260</v>
      </c>
    </row>
    <row r="102" spans="2:9" x14ac:dyDescent="0.25">
      <c r="B102" s="117" t="s">
        <v>309</v>
      </c>
      <c r="C102" s="118" t="s">
        <v>396</v>
      </c>
      <c r="D102" s="22" t="s">
        <v>186</v>
      </c>
      <c r="E102" s="22" t="str">
        <f t="shared" si="1"/>
        <v>AmarilloBCBS TEXAS (COMMERCIAL)</v>
      </c>
      <c r="F102" s="22" t="s">
        <v>172</v>
      </c>
      <c r="G102" s="22" t="s">
        <v>173</v>
      </c>
      <c r="H102" s="22" t="s">
        <v>154</v>
      </c>
      <c r="I102" s="67">
        <v>260</v>
      </c>
    </row>
    <row r="103" spans="2:9" x14ac:dyDescent="0.25">
      <c r="B103" s="117" t="s">
        <v>83</v>
      </c>
      <c r="C103" s="118" t="s">
        <v>344</v>
      </c>
      <c r="D103" s="22" t="s">
        <v>186</v>
      </c>
      <c r="E103" s="22" t="str">
        <f t="shared" si="1"/>
        <v>CORPUSBCBS TEXAS (COMMERCIAL)</v>
      </c>
      <c r="F103" s="22" t="s">
        <v>172</v>
      </c>
      <c r="G103" s="22" t="s">
        <v>173</v>
      </c>
      <c r="H103" s="22" t="s">
        <v>154</v>
      </c>
      <c r="I103" s="67">
        <v>260</v>
      </c>
    </row>
    <row r="104" spans="2:9" x14ac:dyDescent="0.25">
      <c r="B104" s="117" t="s">
        <v>169</v>
      </c>
      <c r="C104" s="22" t="s">
        <v>52</v>
      </c>
      <c r="D104" s="22" t="s">
        <v>186</v>
      </c>
      <c r="E104" s="22" t="str">
        <f t="shared" si="1"/>
        <v>KATYBCBS TEXAS (COMMERCIAL)</v>
      </c>
      <c r="F104" s="22" t="s">
        <v>172</v>
      </c>
      <c r="G104" s="22" t="s">
        <v>173</v>
      </c>
      <c r="H104" s="22" t="s">
        <v>154</v>
      </c>
      <c r="I104" s="67">
        <v>260</v>
      </c>
    </row>
    <row r="105" spans="2:9" x14ac:dyDescent="0.25">
      <c r="B105" s="117" t="s">
        <v>165</v>
      </c>
      <c r="C105" s="22" t="s">
        <v>50</v>
      </c>
      <c r="D105" s="22" t="s">
        <v>186</v>
      </c>
      <c r="E105" s="22" t="str">
        <f t="shared" si="1"/>
        <v>LONGVIEWBCBS TEXAS (COMMERCIAL)</v>
      </c>
      <c r="F105" s="22" t="s">
        <v>172</v>
      </c>
      <c r="G105" s="22" t="s">
        <v>173</v>
      </c>
      <c r="H105" s="22" t="s">
        <v>154</v>
      </c>
      <c r="I105" s="67">
        <v>260</v>
      </c>
    </row>
    <row r="106" spans="2:9" x14ac:dyDescent="0.25">
      <c r="B106" s="117" t="s">
        <v>166</v>
      </c>
      <c r="C106" s="22" t="s">
        <v>51</v>
      </c>
      <c r="D106" s="22" t="s">
        <v>186</v>
      </c>
      <c r="E106" s="22" t="str">
        <f t="shared" si="1"/>
        <v>LUFKINBCBS TEXAS (COMMERCIAL)</v>
      </c>
      <c r="F106" s="22" t="s">
        <v>172</v>
      </c>
      <c r="G106" s="22" t="s">
        <v>173</v>
      </c>
      <c r="H106" s="22" t="s">
        <v>154</v>
      </c>
      <c r="I106" s="67">
        <v>260</v>
      </c>
    </row>
    <row r="107" spans="2:9" x14ac:dyDescent="0.25">
      <c r="B107" s="117" t="s">
        <v>163</v>
      </c>
      <c r="C107" s="22" t="s">
        <v>48</v>
      </c>
      <c r="D107" s="22" t="s">
        <v>186</v>
      </c>
      <c r="E107" s="22" t="str">
        <f t="shared" si="1"/>
        <v>MIDLANDBCBS TEXAS (COMMERCIAL)</v>
      </c>
      <c r="F107" s="22" t="s">
        <v>172</v>
      </c>
      <c r="G107" s="22" t="s">
        <v>173</v>
      </c>
      <c r="H107" s="22" t="s">
        <v>154</v>
      </c>
      <c r="I107" s="67">
        <v>260</v>
      </c>
    </row>
    <row r="108" spans="2:9" x14ac:dyDescent="0.25">
      <c r="B108" s="117" t="s">
        <v>167</v>
      </c>
      <c r="C108" s="22" t="s">
        <v>56</v>
      </c>
      <c r="D108" s="22" t="s">
        <v>186</v>
      </c>
      <c r="E108" s="22" t="str">
        <f t="shared" si="1"/>
        <v>PASADENABCBS TEXAS (COMMERCIAL)</v>
      </c>
      <c r="F108" s="22" t="s">
        <v>172</v>
      </c>
      <c r="G108" s="22" t="s">
        <v>173</v>
      </c>
      <c r="H108" s="22" t="s">
        <v>154</v>
      </c>
      <c r="I108" s="67">
        <v>260</v>
      </c>
    </row>
    <row r="109" spans="2:9" x14ac:dyDescent="0.25">
      <c r="B109" s="117" t="s">
        <v>168</v>
      </c>
      <c r="C109" s="22" t="s">
        <v>58</v>
      </c>
      <c r="D109" s="22" t="s">
        <v>186</v>
      </c>
      <c r="E109" s="22" t="str">
        <f t="shared" si="1"/>
        <v>WACOBCBS TEXAS (COMMERCIAL)</v>
      </c>
      <c r="F109" s="22" t="s">
        <v>172</v>
      </c>
      <c r="G109" s="22" t="s">
        <v>173</v>
      </c>
      <c r="H109" s="22" t="s">
        <v>154</v>
      </c>
      <c r="I109" s="67">
        <v>260</v>
      </c>
    </row>
    <row r="110" spans="2:9" x14ac:dyDescent="0.25">
      <c r="B110" s="117" t="s">
        <v>164</v>
      </c>
      <c r="C110" s="119" t="s">
        <v>403</v>
      </c>
      <c r="D110" s="115" t="s">
        <v>351</v>
      </c>
      <c r="E110" s="22" t="str">
        <f t="shared" si="1"/>
        <v>AbileneBCBS TX BLUE ESSENTIALS/BLUE PREMIER/BLUE HIGH PERFORMANCE HMO (COMMERCIAL)</v>
      </c>
      <c r="F110" s="22" t="s">
        <v>172</v>
      </c>
      <c r="G110" s="22" t="s">
        <v>173</v>
      </c>
      <c r="H110" s="22" t="s">
        <v>154</v>
      </c>
      <c r="I110" s="67">
        <v>190</v>
      </c>
    </row>
    <row r="111" spans="2:9" x14ac:dyDescent="0.25">
      <c r="B111" s="117" t="s">
        <v>309</v>
      </c>
      <c r="C111" s="118" t="s">
        <v>396</v>
      </c>
      <c r="D111" s="115" t="s">
        <v>351</v>
      </c>
      <c r="E111" s="22" t="str">
        <f t="shared" si="1"/>
        <v>AmarilloBCBS TX BLUE ESSENTIALS/BLUE PREMIER/BLUE HIGH PERFORMANCE HMO (COMMERCIAL)</v>
      </c>
      <c r="F111" s="22" t="s">
        <v>172</v>
      </c>
      <c r="G111" s="22" t="s">
        <v>173</v>
      </c>
      <c r="H111" s="22" t="s">
        <v>154</v>
      </c>
      <c r="I111" s="67">
        <v>190</v>
      </c>
    </row>
    <row r="112" spans="2:9" x14ac:dyDescent="0.25">
      <c r="B112" s="117" t="s">
        <v>83</v>
      </c>
      <c r="C112" s="118" t="s">
        <v>344</v>
      </c>
      <c r="D112" s="115" t="s">
        <v>351</v>
      </c>
      <c r="E112" s="22" t="str">
        <f t="shared" si="1"/>
        <v>CORPUSBCBS TX BLUE ESSENTIALS/BLUE PREMIER/BLUE HIGH PERFORMANCE HMO (COMMERCIAL)</v>
      </c>
      <c r="F112" s="22" t="s">
        <v>172</v>
      </c>
      <c r="G112" s="22" t="s">
        <v>173</v>
      </c>
      <c r="H112" s="22" t="s">
        <v>154</v>
      </c>
      <c r="I112" s="67">
        <v>190</v>
      </c>
    </row>
    <row r="113" spans="2:9" x14ac:dyDescent="0.25">
      <c r="B113" s="117" t="s">
        <v>169</v>
      </c>
      <c r="C113" s="118" t="s">
        <v>397</v>
      </c>
      <c r="D113" s="115" t="s">
        <v>351</v>
      </c>
      <c r="E113" s="22" t="str">
        <f t="shared" si="1"/>
        <v>KatyBCBS TX BLUE ESSENTIALS/BLUE PREMIER/BLUE HIGH PERFORMANCE HMO (COMMERCIAL)</v>
      </c>
      <c r="F113" s="22" t="s">
        <v>172</v>
      </c>
      <c r="G113" s="22" t="s">
        <v>173</v>
      </c>
      <c r="H113" s="22" t="s">
        <v>154</v>
      </c>
      <c r="I113" s="67">
        <v>190</v>
      </c>
    </row>
    <row r="114" spans="2:9" x14ac:dyDescent="0.25">
      <c r="B114" s="117" t="s">
        <v>165</v>
      </c>
      <c r="C114" s="118" t="s">
        <v>398</v>
      </c>
      <c r="D114" s="115" t="s">
        <v>351</v>
      </c>
      <c r="E114" s="22" t="str">
        <f t="shared" si="1"/>
        <v>LongviewBCBS TX BLUE ESSENTIALS/BLUE PREMIER/BLUE HIGH PERFORMANCE HMO (COMMERCIAL)</v>
      </c>
      <c r="F114" s="22" t="s">
        <v>172</v>
      </c>
      <c r="G114" s="22" t="s">
        <v>173</v>
      </c>
      <c r="H114" s="22" t="s">
        <v>154</v>
      </c>
      <c r="I114" s="67">
        <v>190</v>
      </c>
    </row>
    <row r="115" spans="2:9" x14ac:dyDescent="0.25">
      <c r="B115" s="117" t="s">
        <v>166</v>
      </c>
      <c r="C115" s="118" t="s">
        <v>399</v>
      </c>
      <c r="D115" s="115" t="s">
        <v>351</v>
      </c>
      <c r="E115" s="22" t="str">
        <f t="shared" si="1"/>
        <v>LufkinBCBS TX BLUE ESSENTIALS/BLUE PREMIER/BLUE HIGH PERFORMANCE HMO (COMMERCIAL)</v>
      </c>
      <c r="F115" s="22" t="s">
        <v>172</v>
      </c>
      <c r="G115" s="22" t="s">
        <v>173</v>
      </c>
      <c r="H115" s="22" t="s">
        <v>154</v>
      </c>
      <c r="I115" s="67">
        <v>190</v>
      </c>
    </row>
    <row r="116" spans="2:9" x14ac:dyDescent="0.25">
      <c r="B116" s="117" t="s">
        <v>163</v>
      </c>
      <c r="C116" s="118" t="s">
        <v>404</v>
      </c>
      <c r="D116" s="115" t="s">
        <v>351</v>
      </c>
      <c r="E116" s="22" t="str">
        <f t="shared" si="1"/>
        <v>MidlandBCBS TX BLUE ESSENTIALS/BLUE PREMIER/BLUE HIGH PERFORMANCE HMO (COMMERCIAL)</v>
      </c>
      <c r="F116" s="22" t="s">
        <v>172</v>
      </c>
      <c r="G116" s="22" t="s">
        <v>173</v>
      </c>
      <c r="H116" s="22" t="s">
        <v>154</v>
      </c>
      <c r="I116" s="67">
        <v>190</v>
      </c>
    </row>
    <row r="117" spans="2:9" x14ac:dyDescent="0.25">
      <c r="B117" s="117" t="s">
        <v>167</v>
      </c>
      <c r="C117" s="118" t="s">
        <v>405</v>
      </c>
      <c r="D117" s="115" t="s">
        <v>351</v>
      </c>
      <c r="E117" s="22" t="str">
        <f t="shared" si="1"/>
        <v>PasadenaBCBS TX BLUE ESSENTIALS/BLUE PREMIER/BLUE HIGH PERFORMANCE HMO (COMMERCIAL)</v>
      </c>
      <c r="F117" s="22" t="s">
        <v>172</v>
      </c>
      <c r="G117" s="22" t="s">
        <v>173</v>
      </c>
      <c r="H117" s="22" t="s">
        <v>154</v>
      </c>
      <c r="I117" s="67">
        <v>190</v>
      </c>
    </row>
    <row r="118" spans="2:9" x14ac:dyDescent="0.25">
      <c r="B118" s="117" t="s">
        <v>168</v>
      </c>
      <c r="C118" s="118" t="s">
        <v>406</v>
      </c>
      <c r="D118" s="115" t="s">
        <v>351</v>
      </c>
      <c r="E118" s="22" t="str">
        <f t="shared" si="1"/>
        <v>WacoBCBS TX BLUE ESSENTIALS/BLUE PREMIER/BLUE HIGH PERFORMANCE HMO (COMMERCIAL)</v>
      </c>
      <c r="F118" s="22" t="s">
        <v>172</v>
      </c>
      <c r="G118" s="22" t="s">
        <v>173</v>
      </c>
      <c r="H118" s="22" t="s">
        <v>154</v>
      </c>
      <c r="I118" s="67">
        <v>190</v>
      </c>
    </row>
    <row r="119" spans="2:9" x14ac:dyDescent="0.25">
      <c r="B119" s="117" t="s">
        <v>161</v>
      </c>
      <c r="C119" s="22" t="s">
        <v>61</v>
      </c>
      <c r="D119" s="22" t="s">
        <v>187</v>
      </c>
      <c r="E119" s="22" t="str">
        <f t="shared" si="1"/>
        <v>ALEXANDRIABEACON HEALTH OPTIONS (COMMERCIAL)</v>
      </c>
      <c r="F119" s="22" t="s">
        <v>172</v>
      </c>
      <c r="G119" s="22" t="s">
        <v>173</v>
      </c>
      <c r="H119" s="22" t="s">
        <v>154</v>
      </c>
      <c r="I119" s="67">
        <v>182</v>
      </c>
    </row>
    <row r="120" spans="2:9" x14ac:dyDescent="0.25">
      <c r="B120" s="117" t="s">
        <v>155</v>
      </c>
      <c r="C120" s="22" t="s">
        <v>53</v>
      </c>
      <c r="D120" s="22" t="s">
        <v>187</v>
      </c>
      <c r="E120" s="22" t="str">
        <f t="shared" si="1"/>
        <v>BATON ROUGEBEACON HEALTH OPTIONS (COMMERCIAL)</v>
      </c>
      <c r="F120" s="22" t="s">
        <v>172</v>
      </c>
      <c r="G120" s="22" t="s">
        <v>173</v>
      </c>
      <c r="H120" s="22" t="s">
        <v>154</v>
      </c>
      <c r="I120" s="67">
        <v>182</v>
      </c>
    </row>
    <row r="121" spans="2:9" x14ac:dyDescent="0.25">
      <c r="B121" s="117" t="s">
        <v>170</v>
      </c>
      <c r="C121" s="119" t="s">
        <v>407</v>
      </c>
      <c r="D121" s="22" t="s">
        <v>187</v>
      </c>
      <c r="E121" s="22" t="str">
        <f t="shared" si="1"/>
        <v>BiloxiBEACON HEALTH OPTIONS (COMMERCIAL)</v>
      </c>
      <c r="F121" s="22" t="s">
        <v>172</v>
      </c>
      <c r="G121" s="22" t="s">
        <v>173</v>
      </c>
      <c r="H121" s="22" t="s">
        <v>154</v>
      </c>
      <c r="I121" s="67">
        <v>250</v>
      </c>
    </row>
    <row r="122" spans="2:9" x14ac:dyDescent="0.25">
      <c r="B122" s="117" t="s">
        <v>156</v>
      </c>
      <c r="C122" s="22" t="s">
        <v>55</v>
      </c>
      <c r="D122" s="22" t="s">
        <v>187</v>
      </c>
      <c r="E122" s="22" t="str">
        <f t="shared" si="1"/>
        <v>DERIDDERBEACON HEALTH OPTIONS (COMMERCIAL)</v>
      </c>
      <c r="F122" s="22" t="s">
        <v>172</v>
      </c>
      <c r="G122" s="22" t="s">
        <v>173</v>
      </c>
      <c r="H122" s="22" t="s">
        <v>154</v>
      </c>
      <c r="I122" s="67">
        <v>182</v>
      </c>
    </row>
    <row r="123" spans="2:9" x14ac:dyDescent="0.25">
      <c r="B123" s="117" t="s">
        <v>162</v>
      </c>
      <c r="C123" s="22" t="s">
        <v>62</v>
      </c>
      <c r="D123" s="22" t="s">
        <v>187</v>
      </c>
      <c r="E123" s="22" t="str">
        <f t="shared" si="1"/>
        <v>GNOBEACON HEALTH OPTIONS (COMMERCIAL)</v>
      </c>
      <c r="F123" s="22" t="s">
        <v>172</v>
      </c>
      <c r="G123" s="22" t="s">
        <v>173</v>
      </c>
      <c r="H123" s="22" t="s">
        <v>154</v>
      </c>
      <c r="I123" s="67">
        <v>182</v>
      </c>
    </row>
    <row r="124" spans="2:9" x14ac:dyDescent="0.25">
      <c r="B124" s="117" t="s">
        <v>158</v>
      </c>
      <c r="C124" s="22" t="s">
        <v>159</v>
      </c>
      <c r="D124" s="22" t="s">
        <v>187</v>
      </c>
      <c r="E124" s="22" t="str">
        <f t="shared" si="1"/>
        <v>KENTWOODBEACON HEALTH OPTIONS (COMMERCIAL)</v>
      </c>
      <c r="F124" s="22" t="s">
        <v>172</v>
      </c>
      <c r="G124" s="22" t="s">
        <v>173</v>
      </c>
      <c r="H124" s="22" t="s">
        <v>154</v>
      </c>
      <c r="I124" s="67">
        <v>182</v>
      </c>
    </row>
    <row r="125" spans="2:9" x14ac:dyDescent="0.25">
      <c r="B125" s="117" t="s">
        <v>149</v>
      </c>
      <c r="C125" s="22" t="s">
        <v>150</v>
      </c>
      <c r="D125" s="22" t="s">
        <v>187</v>
      </c>
      <c r="E125" s="22" t="str">
        <f t="shared" si="1"/>
        <v>LAFAYETTEBEACON HEALTH OPTIONS (COMMERCIAL)</v>
      </c>
      <c r="F125" s="22" t="s">
        <v>172</v>
      </c>
      <c r="G125" s="22" t="s">
        <v>173</v>
      </c>
      <c r="H125" s="22" t="s">
        <v>154</v>
      </c>
      <c r="I125" s="67">
        <v>182</v>
      </c>
    </row>
    <row r="126" spans="2:9" x14ac:dyDescent="0.25">
      <c r="B126" s="117" t="s">
        <v>157</v>
      </c>
      <c r="C126" s="22" t="s">
        <v>57</v>
      </c>
      <c r="D126" s="22" t="s">
        <v>187</v>
      </c>
      <c r="E126" s="22" t="str">
        <f t="shared" si="1"/>
        <v>LAKE CHARLESBEACON HEALTH OPTIONS (COMMERCIAL)</v>
      </c>
      <c r="F126" s="22" t="s">
        <v>172</v>
      </c>
      <c r="G126" s="22" t="s">
        <v>173</v>
      </c>
      <c r="H126" s="22" t="s">
        <v>154</v>
      </c>
      <c r="I126" s="67">
        <v>182</v>
      </c>
    </row>
    <row r="127" spans="2:9" x14ac:dyDescent="0.25">
      <c r="B127" s="117" t="s">
        <v>160</v>
      </c>
      <c r="C127" s="22" t="s">
        <v>60</v>
      </c>
      <c r="D127" s="22" t="s">
        <v>187</v>
      </c>
      <c r="E127" s="22" t="str">
        <f t="shared" si="1"/>
        <v>OPELOUSASBEACON HEALTH OPTIONS (COMMERCIAL)</v>
      </c>
      <c r="F127" s="22" t="s">
        <v>172</v>
      </c>
      <c r="G127" s="22" t="s">
        <v>173</v>
      </c>
      <c r="H127" s="22" t="s">
        <v>154</v>
      </c>
      <c r="I127" s="67">
        <v>182</v>
      </c>
    </row>
    <row r="128" spans="2:9" x14ac:dyDescent="0.25">
      <c r="B128" s="117" t="s">
        <v>164</v>
      </c>
      <c r="C128" s="119" t="s">
        <v>403</v>
      </c>
      <c r="D128" s="115" t="s">
        <v>353</v>
      </c>
      <c r="E128" s="22" t="str">
        <f t="shared" si="1"/>
        <v>AbileneBEACON HEALTH STRATEGIES (MEDICAID)</v>
      </c>
      <c r="F128" s="22" t="s">
        <v>178</v>
      </c>
      <c r="G128" s="22" t="s">
        <v>173</v>
      </c>
      <c r="H128" s="22" t="s">
        <v>154</v>
      </c>
      <c r="I128" s="67">
        <v>155</v>
      </c>
    </row>
    <row r="129" spans="2:9" x14ac:dyDescent="0.25">
      <c r="B129" s="117" t="s">
        <v>169</v>
      </c>
      <c r="C129" s="118" t="s">
        <v>397</v>
      </c>
      <c r="D129" s="115" t="s">
        <v>353</v>
      </c>
      <c r="E129" s="22" t="str">
        <f t="shared" si="1"/>
        <v>KatyBEACON HEALTH STRATEGIES (MEDICAID)</v>
      </c>
      <c r="F129" s="22" t="s">
        <v>178</v>
      </c>
      <c r="G129" s="22" t="s">
        <v>173</v>
      </c>
      <c r="H129" s="22" t="s">
        <v>154</v>
      </c>
      <c r="I129" s="67">
        <v>155</v>
      </c>
    </row>
    <row r="130" spans="2:9" x14ac:dyDescent="0.25">
      <c r="B130" s="117" t="s">
        <v>165</v>
      </c>
      <c r="C130" s="118" t="s">
        <v>398</v>
      </c>
      <c r="D130" s="115" t="s">
        <v>353</v>
      </c>
      <c r="E130" s="22" t="str">
        <f t="shared" si="1"/>
        <v>LongviewBEACON HEALTH STRATEGIES (MEDICAID)</v>
      </c>
      <c r="F130" s="22" t="s">
        <v>178</v>
      </c>
      <c r="G130" s="22" t="s">
        <v>173</v>
      </c>
      <c r="H130" s="22" t="s">
        <v>154</v>
      </c>
      <c r="I130" s="67">
        <v>155</v>
      </c>
    </row>
    <row r="131" spans="2:9" x14ac:dyDescent="0.25">
      <c r="B131" s="117" t="s">
        <v>166</v>
      </c>
      <c r="C131" s="118" t="s">
        <v>399</v>
      </c>
      <c r="D131" s="115" t="s">
        <v>353</v>
      </c>
      <c r="E131" s="22" t="str">
        <f t="shared" ref="E131:E194" si="2">CONCATENATE(C131,D131)</f>
        <v>LufkinBEACON HEALTH STRATEGIES (MEDICAID)</v>
      </c>
      <c r="F131" s="22" t="s">
        <v>178</v>
      </c>
      <c r="G131" s="22" t="s">
        <v>173</v>
      </c>
      <c r="H131" s="22" t="s">
        <v>154</v>
      </c>
      <c r="I131" s="67">
        <v>155</v>
      </c>
    </row>
    <row r="132" spans="2:9" x14ac:dyDescent="0.25">
      <c r="B132" s="117" t="s">
        <v>163</v>
      </c>
      <c r="C132" s="118" t="s">
        <v>404</v>
      </c>
      <c r="D132" s="115" t="s">
        <v>353</v>
      </c>
      <c r="E132" s="22" t="str">
        <f t="shared" si="2"/>
        <v>MidlandBEACON HEALTH STRATEGIES (MEDICAID)</v>
      </c>
      <c r="F132" s="22" t="s">
        <v>178</v>
      </c>
      <c r="G132" s="22" t="s">
        <v>173</v>
      </c>
      <c r="H132" s="22" t="s">
        <v>154</v>
      </c>
      <c r="I132" s="67">
        <v>155</v>
      </c>
    </row>
    <row r="133" spans="2:9" x14ac:dyDescent="0.25">
      <c r="B133" s="117" t="s">
        <v>164</v>
      </c>
      <c r="C133" s="119" t="s">
        <v>403</v>
      </c>
      <c r="D133" s="115" t="s">
        <v>353</v>
      </c>
      <c r="E133" s="22" t="str">
        <f t="shared" si="2"/>
        <v>AbileneBEACON HEALTH STRATEGIES (MEDICAID)</v>
      </c>
      <c r="F133" s="22" t="s">
        <v>172</v>
      </c>
      <c r="G133" s="22" t="s">
        <v>173</v>
      </c>
      <c r="H133" s="22" t="s">
        <v>154</v>
      </c>
      <c r="I133" s="67">
        <v>240</v>
      </c>
    </row>
    <row r="134" spans="2:9" x14ac:dyDescent="0.25">
      <c r="B134" s="117" t="s">
        <v>169</v>
      </c>
      <c r="C134" s="118" t="s">
        <v>397</v>
      </c>
      <c r="D134" s="115" t="s">
        <v>353</v>
      </c>
      <c r="E134" s="22" t="str">
        <f t="shared" si="2"/>
        <v>KatyBEACON HEALTH STRATEGIES (MEDICAID)</v>
      </c>
      <c r="F134" s="22" t="s">
        <v>172</v>
      </c>
      <c r="G134" s="22" t="s">
        <v>173</v>
      </c>
      <c r="H134" s="22" t="s">
        <v>154</v>
      </c>
      <c r="I134" s="67">
        <v>240</v>
      </c>
    </row>
    <row r="135" spans="2:9" x14ac:dyDescent="0.25">
      <c r="B135" s="117" t="s">
        <v>165</v>
      </c>
      <c r="C135" s="118" t="s">
        <v>398</v>
      </c>
      <c r="D135" s="115" t="s">
        <v>353</v>
      </c>
      <c r="E135" s="22" t="str">
        <f t="shared" si="2"/>
        <v>LongviewBEACON HEALTH STRATEGIES (MEDICAID)</v>
      </c>
      <c r="F135" s="22" t="s">
        <v>172</v>
      </c>
      <c r="G135" s="22" t="s">
        <v>173</v>
      </c>
      <c r="H135" s="22" t="s">
        <v>154</v>
      </c>
      <c r="I135" s="67">
        <v>240</v>
      </c>
    </row>
    <row r="136" spans="2:9" x14ac:dyDescent="0.25">
      <c r="B136" s="117" t="s">
        <v>166</v>
      </c>
      <c r="C136" s="118" t="s">
        <v>399</v>
      </c>
      <c r="D136" s="115" t="s">
        <v>353</v>
      </c>
      <c r="E136" s="22" t="str">
        <f t="shared" si="2"/>
        <v>LufkinBEACON HEALTH STRATEGIES (MEDICAID)</v>
      </c>
      <c r="F136" s="22" t="s">
        <v>172</v>
      </c>
      <c r="G136" s="22" t="s">
        <v>173</v>
      </c>
      <c r="H136" s="22" t="s">
        <v>154</v>
      </c>
      <c r="I136" s="67">
        <v>240</v>
      </c>
    </row>
    <row r="137" spans="2:9" x14ac:dyDescent="0.25">
      <c r="B137" s="117" t="s">
        <v>163</v>
      </c>
      <c r="C137" s="118" t="s">
        <v>404</v>
      </c>
      <c r="D137" s="115" t="s">
        <v>353</v>
      </c>
      <c r="E137" s="22" t="str">
        <f t="shared" si="2"/>
        <v>MidlandBEACON HEALTH STRATEGIES (MEDICAID)</v>
      </c>
      <c r="F137" s="22" t="s">
        <v>172</v>
      </c>
      <c r="G137" s="22" t="s">
        <v>173</v>
      </c>
      <c r="H137" s="22" t="s">
        <v>154</v>
      </c>
      <c r="I137" s="67">
        <v>240</v>
      </c>
    </row>
    <row r="138" spans="2:9" x14ac:dyDescent="0.25">
      <c r="B138" s="117" t="s">
        <v>164</v>
      </c>
      <c r="C138" s="119" t="s">
        <v>403</v>
      </c>
      <c r="D138" s="115" t="s">
        <v>354</v>
      </c>
      <c r="E138" s="22" t="str">
        <f t="shared" si="2"/>
        <v>AbileneBETTY HARDWICK MHMR (MEDICAID)</v>
      </c>
      <c r="F138" s="22" t="s">
        <v>178</v>
      </c>
      <c r="G138" s="22" t="s">
        <v>173</v>
      </c>
      <c r="H138" s="22" t="s">
        <v>154</v>
      </c>
      <c r="I138" s="67">
        <v>0</v>
      </c>
    </row>
    <row r="139" spans="2:9" x14ac:dyDescent="0.25">
      <c r="B139" s="117" t="s">
        <v>168</v>
      </c>
      <c r="C139" s="119" t="s">
        <v>406</v>
      </c>
      <c r="D139" s="115" t="s">
        <v>355</v>
      </c>
      <c r="E139" s="22" t="str">
        <f t="shared" si="2"/>
        <v>WacoBRAZOS VALLEY MHMR (MEDICAID)</v>
      </c>
      <c r="F139" s="22" t="s">
        <v>178</v>
      </c>
      <c r="G139" s="22" t="s">
        <v>173</v>
      </c>
      <c r="H139" s="22" t="s">
        <v>154</v>
      </c>
      <c r="I139" s="67">
        <v>0</v>
      </c>
    </row>
    <row r="140" spans="2:9" x14ac:dyDescent="0.25">
      <c r="B140" s="117" t="s">
        <v>164</v>
      </c>
      <c r="C140" s="119" t="s">
        <v>403</v>
      </c>
      <c r="D140" s="115" t="s">
        <v>356</v>
      </c>
      <c r="E140" s="22" t="str">
        <f t="shared" si="2"/>
        <v>AbileneCENTER FOR LIFE SERVICES MHMR (MEDICAID)</v>
      </c>
      <c r="F140" s="22" t="s">
        <v>178</v>
      </c>
      <c r="G140" s="22" t="s">
        <v>173</v>
      </c>
      <c r="H140" s="22" t="s">
        <v>154</v>
      </c>
      <c r="I140" s="67">
        <v>0</v>
      </c>
    </row>
    <row r="141" spans="2:9" x14ac:dyDescent="0.25">
      <c r="B141" s="117" t="s">
        <v>168</v>
      </c>
      <c r="C141" s="119" t="s">
        <v>406</v>
      </c>
      <c r="D141" s="115" t="s">
        <v>357</v>
      </c>
      <c r="E141" s="22" t="str">
        <f t="shared" si="2"/>
        <v>WacoCENTRAL COUNTIES MHMR (MEDICAID)</v>
      </c>
      <c r="F141" s="22" t="s">
        <v>178</v>
      </c>
      <c r="G141" s="22" t="s">
        <v>173</v>
      </c>
      <c r="H141" s="22" t="s">
        <v>154</v>
      </c>
      <c r="I141" s="67">
        <v>0</v>
      </c>
    </row>
    <row r="142" spans="2:9" x14ac:dyDescent="0.25">
      <c r="B142" s="117" t="s">
        <v>164</v>
      </c>
      <c r="C142" s="119" t="s">
        <v>403</v>
      </c>
      <c r="D142" s="115" t="s">
        <v>358</v>
      </c>
      <c r="E142" s="22" t="str">
        <f t="shared" si="2"/>
        <v>AbileneCENTRAL PLAINS MHMR (MEDICAID)</v>
      </c>
      <c r="F142" s="22" t="s">
        <v>178</v>
      </c>
      <c r="G142" s="22" t="s">
        <v>173</v>
      </c>
      <c r="H142" s="22" t="s">
        <v>154</v>
      </c>
      <c r="I142" s="67">
        <v>0</v>
      </c>
    </row>
    <row r="143" spans="2:9" x14ac:dyDescent="0.25">
      <c r="B143" s="117" t="s">
        <v>309</v>
      </c>
      <c r="C143" s="119" t="s">
        <v>396</v>
      </c>
      <c r="D143" s="115" t="s">
        <v>358</v>
      </c>
      <c r="E143" s="22" t="str">
        <f t="shared" si="2"/>
        <v>AmarilloCENTRAL PLAINS MHMR (MEDICAID)</v>
      </c>
      <c r="F143" s="22" t="s">
        <v>178</v>
      </c>
      <c r="G143" s="22" t="s">
        <v>173</v>
      </c>
      <c r="H143" s="22" t="s">
        <v>154</v>
      </c>
      <c r="I143" s="67">
        <v>0</v>
      </c>
    </row>
    <row r="144" spans="2:9" x14ac:dyDescent="0.25">
      <c r="B144" s="117" t="s">
        <v>339</v>
      </c>
      <c r="C144" s="119" t="s">
        <v>408</v>
      </c>
      <c r="D144" s="115" t="s">
        <v>358</v>
      </c>
      <c r="E144" s="22" t="str">
        <f t="shared" si="2"/>
        <v>LubbockCENTRAL PLAINS MHMR (MEDICAID)</v>
      </c>
      <c r="F144" s="22" t="s">
        <v>178</v>
      </c>
      <c r="G144" s="22" t="s">
        <v>173</v>
      </c>
      <c r="H144" s="22" t="s">
        <v>154</v>
      </c>
      <c r="I144" s="67">
        <v>0</v>
      </c>
    </row>
    <row r="145" spans="2:9" x14ac:dyDescent="0.25">
      <c r="B145" s="117" t="s">
        <v>163</v>
      </c>
      <c r="C145" s="119" t="s">
        <v>404</v>
      </c>
      <c r="D145" s="115" t="s">
        <v>358</v>
      </c>
      <c r="E145" s="22" t="str">
        <f t="shared" si="2"/>
        <v>MidlandCENTRAL PLAINS MHMR (MEDICAID)</v>
      </c>
      <c r="F145" s="22" t="s">
        <v>178</v>
      </c>
      <c r="G145" s="22" t="s">
        <v>173</v>
      </c>
      <c r="H145" s="22" t="s">
        <v>154</v>
      </c>
      <c r="I145" s="67">
        <v>0</v>
      </c>
    </row>
    <row r="146" spans="2:9" x14ac:dyDescent="0.25">
      <c r="B146" s="117" t="s">
        <v>164</v>
      </c>
      <c r="C146" s="22" t="s">
        <v>49</v>
      </c>
      <c r="D146" s="22" t="s">
        <v>189</v>
      </c>
      <c r="E146" s="22" t="str">
        <f t="shared" si="2"/>
        <v>ABILENECHRISTUS HEALTH (COMMERCIAL)</v>
      </c>
      <c r="F146" s="22" t="s">
        <v>172</v>
      </c>
      <c r="G146" s="22" t="s">
        <v>173</v>
      </c>
      <c r="H146" s="22" t="s">
        <v>154</v>
      </c>
      <c r="I146" s="67">
        <v>275</v>
      </c>
    </row>
    <row r="147" spans="2:9" x14ac:dyDescent="0.25">
      <c r="B147" s="117" t="s">
        <v>161</v>
      </c>
      <c r="C147" s="22" t="s">
        <v>61</v>
      </c>
      <c r="D147" s="22" t="s">
        <v>189</v>
      </c>
      <c r="E147" s="22" t="str">
        <f t="shared" si="2"/>
        <v>ALEXANDRIACHRISTUS HEALTH (COMMERCIAL)</v>
      </c>
      <c r="F147" s="22" t="s">
        <v>172</v>
      </c>
      <c r="G147" s="22" t="s">
        <v>173</v>
      </c>
      <c r="H147" s="22" t="s">
        <v>154</v>
      </c>
      <c r="I147" s="67">
        <v>275</v>
      </c>
    </row>
    <row r="148" spans="2:9" x14ac:dyDescent="0.25">
      <c r="B148" s="117" t="s">
        <v>155</v>
      </c>
      <c r="C148" s="22" t="s">
        <v>53</v>
      </c>
      <c r="D148" s="22" t="s">
        <v>189</v>
      </c>
      <c r="E148" s="22" t="str">
        <f t="shared" si="2"/>
        <v>BATON ROUGECHRISTUS HEALTH (COMMERCIAL)</v>
      </c>
      <c r="F148" s="22" t="s">
        <v>172</v>
      </c>
      <c r="G148" s="22" t="s">
        <v>173</v>
      </c>
      <c r="H148" s="22" t="s">
        <v>154</v>
      </c>
      <c r="I148" s="67">
        <v>275</v>
      </c>
    </row>
    <row r="149" spans="2:9" x14ac:dyDescent="0.25">
      <c r="B149" s="117" t="s">
        <v>83</v>
      </c>
      <c r="C149" s="118" t="s">
        <v>344</v>
      </c>
      <c r="D149" s="22" t="s">
        <v>189</v>
      </c>
      <c r="E149" s="22" t="str">
        <f t="shared" si="2"/>
        <v>CORPUSCHRISTUS HEALTH (COMMERCIAL)</v>
      </c>
      <c r="F149" s="22" t="s">
        <v>172</v>
      </c>
      <c r="G149" s="22" t="s">
        <v>173</v>
      </c>
      <c r="H149" s="22" t="s">
        <v>154</v>
      </c>
      <c r="I149" s="67">
        <v>275</v>
      </c>
    </row>
    <row r="150" spans="2:9" x14ac:dyDescent="0.25">
      <c r="B150" s="117" t="s">
        <v>156</v>
      </c>
      <c r="C150" s="22" t="s">
        <v>55</v>
      </c>
      <c r="D150" s="22" t="s">
        <v>189</v>
      </c>
      <c r="E150" s="22" t="str">
        <f t="shared" si="2"/>
        <v>DERIDDERCHRISTUS HEALTH (COMMERCIAL)</v>
      </c>
      <c r="F150" s="22" t="s">
        <v>172</v>
      </c>
      <c r="G150" s="22" t="s">
        <v>173</v>
      </c>
      <c r="H150" s="22" t="s">
        <v>154</v>
      </c>
      <c r="I150" s="67">
        <v>275</v>
      </c>
    </row>
    <row r="151" spans="2:9" x14ac:dyDescent="0.25">
      <c r="B151" s="117" t="s">
        <v>162</v>
      </c>
      <c r="C151" s="22" t="s">
        <v>62</v>
      </c>
      <c r="D151" s="22" t="s">
        <v>189</v>
      </c>
      <c r="E151" s="22" t="str">
        <f t="shared" si="2"/>
        <v>GNOCHRISTUS HEALTH (COMMERCIAL)</v>
      </c>
      <c r="F151" s="22" t="s">
        <v>172</v>
      </c>
      <c r="G151" s="22" t="s">
        <v>173</v>
      </c>
      <c r="H151" s="22" t="s">
        <v>154</v>
      </c>
      <c r="I151" s="67">
        <v>275</v>
      </c>
    </row>
    <row r="152" spans="2:9" x14ac:dyDescent="0.25">
      <c r="B152" s="117" t="s">
        <v>169</v>
      </c>
      <c r="C152" s="22" t="s">
        <v>52</v>
      </c>
      <c r="D152" s="22" t="s">
        <v>189</v>
      </c>
      <c r="E152" s="22" t="str">
        <f t="shared" si="2"/>
        <v>KATYCHRISTUS HEALTH (COMMERCIAL)</v>
      </c>
      <c r="F152" s="22" t="s">
        <v>172</v>
      </c>
      <c r="G152" s="22" t="s">
        <v>173</v>
      </c>
      <c r="H152" s="22" t="s">
        <v>154</v>
      </c>
      <c r="I152" s="67">
        <v>275</v>
      </c>
    </row>
    <row r="153" spans="2:9" x14ac:dyDescent="0.25">
      <c r="B153" s="117" t="s">
        <v>158</v>
      </c>
      <c r="C153" s="22" t="s">
        <v>159</v>
      </c>
      <c r="D153" s="22" t="s">
        <v>189</v>
      </c>
      <c r="E153" s="22" t="str">
        <f t="shared" si="2"/>
        <v>KENTWOODCHRISTUS HEALTH (COMMERCIAL)</v>
      </c>
      <c r="F153" s="22" t="s">
        <v>172</v>
      </c>
      <c r="G153" s="22" t="s">
        <v>173</v>
      </c>
      <c r="H153" s="22" t="s">
        <v>154</v>
      </c>
      <c r="I153" s="67">
        <v>275</v>
      </c>
    </row>
    <row r="154" spans="2:9" x14ac:dyDescent="0.25">
      <c r="B154" s="117" t="s">
        <v>149</v>
      </c>
      <c r="C154" s="22" t="s">
        <v>150</v>
      </c>
      <c r="D154" s="22" t="s">
        <v>189</v>
      </c>
      <c r="E154" s="22" t="str">
        <f t="shared" si="2"/>
        <v>LAFAYETTECHRISTUS HEALTH (COMMERCIAL)</v>
      </c>
      <c r="F154" s="22" t="s">
        <v>172</v>
      </c>
      <c r="G154" s="22" t="s">
        <v>173</v>
      </c>
      <c r="H154" s="22" t="s">
        <v>154</v>
      </c>
      <c r="I154" s="67">
        <v>275</v>
      </c>
    </row>
    <row r="155" spans="2:9" x14ac:dyDescent="0.25">
      <c r="B155" s="117" t="s">
        <v>157</v>
      </c>
      <c r="C155" s="22" t="s">
        <v>57</v>
      </c>
      <c r="D155" s="22" t="s">
        <v>189</v>
      </c>
      <c r="E155" s="22" t="str">
        <f t="shared" si="2"/>
        <v>LAKE CHARLESCHRISTUS HEALTH (COMMERCIAL)</v>
      </c>
      <c r="F155" s="22" t="s">
        <v>172</v>
      </c>
      <c r="G155" s="22" t="s">
        <v>173</v>
      </c>
      <c r="H155" s="22" t="s">
        <v>154</v>
      </c>
      <c r="I155" s="67">
        <v>275</v>
      </c>
    </row>
    <row r="156" spans="2:9" x14ac:dyDescent="0.25">
      <c r="B156" s="117" t="s">
        <v>165</v>
      </c>
      <c r="C156" s="22" t="s">
        <v>50</v>
      </c>
      <c r="D156" s="22" t="s">
        <v>189</v>
      </c>
      <c r="E156" s="22" t="str">
        <f t="shared" si="2"/>
        <v>LONGVIEWCHRISTUS HEALTH (COMMERCIAL)</v>
      </c>
      <c r="F156" s="22" t="s">
        <v>172</v>
      </c>
      <c r="G156" s="22" t="s">
        <v>173</v>
      </c>
      <c r="H156" s="22" t="s">
        <v>154</v>
      </c>
      <c r="I156" s="67">
        <v>275</v>
      </c>
    </row>
    <row r="157" spans="2:9" x14ac:dyDescent="0.25">
      <c r="B157" s="117" t="s">
        <v>166</v>
      </c>
      <c r="C157" s="22" t="s">
        <v>51</v>
      </c>
      <c r="D157" s="22" t="s">
        <v>189</v>
      </c>
      <c r="E157" s="22" t="str">
        <f t="shared" si="2"/>
        <v>LUFKINCHRISTUS HEALTH (COMMERCIAL)</v>
      </c>
      <c r="F157" s="22" t="s">
        <v>172</v>
      </c>
      <c r="G157" s="22" t="s">
        <v>173</v>
      </c>
      <c r="H157" s="22" t="s">
        <v>154</v>
      </c>
      <c r="I157" s="67">
        <v>275</v>
      </c>
    </row>
    <row r="158" spans="2:9" x14ac:dyDescent="0.25">
      <c r="B158" s="117" t="s">
        <v>163</v>
      </c>
      <c r="C158" s="22" t="s">
        <v>48</v>
      </c>
      <c r="D158" s="22" t="s">
        <v>189</v>
      </c>
      <c r="E158" s="22" t="str">
        <f t="shared" si="2"/>
        <v>MIDLANDCHRISTUS HEALTH (COMMERCIAL)</v>
      </c>
      <c r="F158" s="22" t="s">
        <v>172</v>
      </c>
      <c r="G158" s="22" t="s">
        <v>173</v>
      </c>
      <c r="H158" s="22" t="s">
        <v>154</v>
      </c>
      <c r="I158" s="67">
        <v>275</v>
      </c>
    </row>
    <row r="159" spans="2:9" x14ac:dyDescent="0.25">
      <c r="B159" s="117" t="s">
        <v>160</v>
      </c>
      <c r="C159" s="22" t="s">
        <v>60</v>
      </c>
      <c r="D159" s="22" t="s">
        <v>189</v>
      </c>
      <c r="E159" s="22" t="str">
        <f t="shared" si="2"/>
        <v>OPELOUSASCHRISTUS HEALTH (COMMERCIAL)</v>
      </c>
      <c r="F159" s="22" t="s">
        <v>172</v>
      </c>
      <c r="G159" s="22" t="s">
        <v>173</v>
      </c>
      <c r="H159" s="22" t="s">
        <v>154</v>
      </c>
      <c r="I159" s="67">
        <v>275</v>
      </c>
    </row>
    <row r="160" spans="2:9" x14ac:dyDescent="0.25">
      <c r="B160" s="117" t="s">
        <v>164</v>
      </c>
      <c r="C160" s="22" t="s">
        <v>49</v>
      </c>
      <c r="D160" s="22" t="s">
        <v>188</v>
      </c>
      <c r="E160" s="22" t="str">
        <f t="shared" si="2"/>
        <v>ABILENECHRISTUS HEALTH (MEDICARE ADVANTAGE)</v>
      </c>
      <c r="F160" s="22" t="s">
        <v>176</v>
      </c>
      <c r="G160" s="22" t="s">
        <v>288</v>
      </c>
      <c r="H160" s="22" t="s">
        <v>154</v>
      </c>
      <c r="I160" s="67">
        <v>203.78424110399999</v>
      </c>
    </row>
    <row r="161" spans="2:9" x14ac:dyDescent="0.25">
      <c r="B161" s="117" t="s">
        <v>161</v>
      </c>
      <c r="C161" s="22" t="s">
        <v>61</v>
      </c>
      <c r="D161" s="22" t="s">
        <v>188</v>
      </c>
      <c r="E161" s="22" t="str">
        <f t="shared" si="2"/>
        <v>ALEXANDRIACHRISTUS HEALTH (MEDICARE ADVANTAGE)</v>
      </c>
      <c r="F161" s="22" t="s">
        <v>176</v>
      </c>
      <c r="G161" s="22" t="s">
        <v>288</v>
      </c>
      <c r="H161" s="22" t="s">
        <v>154</v>
      </c>
      <c r="I161" s="67">
        <v>204.95304712800004</v>
      </c>
    </row>
    <row r="162" spans="2:9" x14ac:dyDescent="0.25">
      <c r="B162" s="117" t="s">
        <v>155</v>
      </c>
      <c r="C162" s="22" t="s">
        <v>53</v>
      </c>
      <c r="D162" s="22" t="s">
        <v>188</v>
      </c>
      <c r="E162" s="22" t="str">
        <f t="shared" si="2"/>
        <v>BATON ROUGECHRISTUS HEALTH (MEDICARE ADVANTAGE)</v>
      </c>
      <c r="F162" s="22" t="s">
        <v>176</v>
      </c>
      <c r="G162" s="22" t="s">
        <v>288</v>
      </c>
      <c r="H162" s="22" t="s">
        <v>154</v>
      </c>
      <c r="I162" s="67">
        <v>199.14932066400004</v>
      </c>
    </row>
    <row r="163" spans="2:9" x14ac:dyDescent="0.25">
      <c r="B163" s="117" t="s">
        <v>83</v>
      </c>
      <c r="C163" s="118" t="s">
        <v>344</v>
      </c>
      <c r="D163" s="22" t="s">
        <v>188</v>
      </c>
      <c r="E163" s="22" t="str">
        <f t="shared" si="2"/>
        <v>CORPUSCHRISTUS HEALTH (MEDICARE ADVANTAGE)</v>
      </c>
      <c r="F163" s="22" t="s">
        <v>176</v>
      </c>
      <c r="G163" s="22" t="s">
        <v>288</v>
      </c>
      <c r="H163" s="22" t="s">
        <v>154</v>
      </c>
      <c r="I163" s="67">
        <v>215.51260500000001</v>
      </c>
    </row>
    <row r="164" spans="2:9" x14ac:dyDescent="0.25">
      <c r="B164" s="117" t="s">
        <v>156</v>
      </c>
      <c r="C164" s="22" t="s">
        <v>55</v>
      </c>
      <c r="D164" s="22" t="s">
        <v>188</v>
      </c>
      <c r="E164" s="22" t="str">
        <f t="shared" si="2"/>
        <v>DERIDDERCHRISTUS HEALTH (MEDICARE ADVANTAGE)</v>
      </c>
      <c r="F164" s="22" t="s">
        <v>176</v>
      </c>
      <c r="G164" s="22" t="s">
        <v>288</v>
      </c>
      <c r="H164" s="22" t="s">
        <v>154</v>
      </c>
      <c r="I164" s="67">
        <v>193.11720681600002</v>
      </c>
    </row>
    <row r="165" spans="2:9" x14ac:dyDescent="0.25">
      <c r="B165" s="117" t="s">
        <v>162</v>
      </c>
      <c r="C165" s="22" t="s">
        <v>62</v>
      </c>
      <c r="D165" s="22" t="s">
        <v>188</v>
      </c>
      <c r="E165" s="22" t="str">
        <f t="shared" si="2"/>
        <v>GNOCHRISTUS HEALTH (MEDICARE ADVANTAGE)</v>
      </c>
      <c r="F165" s="22" t="s">
        <v>176</v>
      </c>
      <c r="G165" s="22" t="s">
        <v>288</v>
      </c>
      <c r="H165" s="22" t="s">
        <v>154</v>
      </c>
      <c r="I165" s="67">
        <v>200.85550876799999</v>
      </c>
    </row>
    <row r="166" spans="2:9" x14ac:dyDescent="0.25">
      <c r="B166" s="117" t="s">
        <v>169</v>
      </c>
      <c r="C166" s="22" t="s">
        <v>52</v>
      </c>
      <c r="D166" s="22" t="s">
        <v>188</v>
      </c>
      <c r="E166" s="22" t="str">
        <f t="shared" si="2"/>
        <v>KATYCHRISTUS HEALTH (MEDICARE ADVANTAGE)</v>
      </c>
      <c r="F166" s="22" t="s">
        <v>176</v>
      </c>
      <c r="G166" s="22" t="s">
        <v>288</v>
      </c>
      <c r="H166" s="22" t="s">
        <v>154</v>
      </c>
      <c r="I166" s="67">
        <v>222.90160859999997</v>
      </c>
    </row>
    <row r="167" spans="2:9" x14ac:dyDescent="0.25">
      <c r="B167" s="117" t="s">
        <v>158</v>
      </c>
      <c r="C167" s="22" t="s">
        <v>159</v>
      </c>
      <c r="D167" s="22" t="s">
        <v>188</v>
      </c>
      <c r="E167" s="22" t="str">
        <f t="shared" si="2"/>
        <v>KENTWOODCHRISTUS HEALTH (MEDICARE ADVANTAGE)</v>
      </c>
      <c r="F167" s="22" t="s">
        <v>176</v>
      </c>
      <c r="G167" s="22" t="s">
        <v>288</v>
      </c>
      <c r="H167" s="22" t="s">
        <v>154</v>
      </c>
      <c r="I167" s="67">
        <v>202.80351880799998</v>
      </c>
    </row>
    <row r="168" spans="2:9" x14ac:dyDescent="0.25">
      <c r="B168" s="117" t="s">
        <v>149</v>
      </c>
      <c r="C168" s="22" t="s">
        <v>150</v>
      </c>
      <c r="D168" s="22" t="s">
        <v>188</v>
      </c>
      <c r="E168" s="22" t="str">
        <f t="shared" si="2"/>
        <v>LAFAYETTECHRISTUS HEALTH (MEDICARE ADVANTAGE)</v>
      </c>
      <c r="F168" s="22" t="s">
        <v>176</v>
      </c>
      <c r="G168" s="22" t="s">
        <v>288</v>
      </c>
      <c r="H168" s="22" t="s">
        <v>154</v>
      </c>
      <c r="I168" s="67">
        <v>197.537174424</v>
      </c>
    </row>
    <row r="169" spans="2:9" x14ac:dyDescent="0.25">
      <c r="B169" s="117" t="s">
        <v>157</v>
      </c>
      <c r="C169" s="22" t="s">
        <v>57</v>
      </c>
      <c r="D169" s="22" t="s">
        <v>188</v>
      </c>
      <c r="E169" s="22" t="str">
        <f t="shared" si="2"/>
        <v>LAKE CHARLESCHRISTUS HEALTH (MEDICARE ADVANTAGE)</v>
      </c>
      <c r="F169" s="22" t="s">
        <v>176</v>
      </c>
      <c r="G169" s="22" t="s">
        <v>288</v>
      </c>
      <c r="H169" s="22" t="s">
        <v>154</v>
      </c>
      <c r="I169" s="67">
        <v>199.98226288799998</v>
      </c>
    </row>
    <row r="170" spans="2:9" x14ac:dyDescent="0.25">
      <c r="B170" s="117" t="s">
        <v>165</v>
      </c>
      <c r="C170" s="22" t="s">
        <v>50</v>
      </c>
      <c r="D170" s="22" t="s">
        <v>188</v>
      </c>
      <c r="E170" s="22" t="str">
        <f t="shared" si="2"/>
        <v>LONGVIEWCHRISTUS HEALTH (MEDICARE ADVANTAGE)</v>
      </c>
      <c r="F170" s="22" t="s">
        <v>176</v>
      </c>
      <c r="G170" s="22" t="s">
        <v>288</v>
      </c>
      <c r="H170" s="22" t="s">
        <v>154</v>
      </c>
      <c r="I170" s="67">
        <v>205.51729831200001</v>
      </c>
    </row>
    <row r="171" spans="2:9" x14ac:dyDescent="0.25">
      <c r="B171" s="117" t="s">
        <v>166</v>
      </c>
      <c r="C171" s="22" t="s">
        <v>51</v>
      </c>
      <c r="D171" s="22" t="s">
        <v>188</v>
      </c>
      <c r="E171" s="22" t="str">
        <f t="shared" si="2"/>
        <v>LUFKINCHRISTUS HEALTH (MEDICARE ADVANTAGE)</v>
      </c>
      <c r="F171" s="22" t="s">
        <v>176</v>
      </c>
      <c r="G171" s="22" t="s">
        <v>288</v>
      </c>
      <c r="H171" s="22" t="s">
        <v>154</v>
      </c>
      <c r="I171" s="67">
        <v>205.51729831200001</v>
      </c>
    </row>
    <row r="172" spans="2:9" x14ac:dyDescent="0.25">
      <c r="B172" s="117" t="s">
        <v>163</v>
      </c>
      <c r="C172" s="22" t="s">
        <v>48</v>
      </c>
      <c r="D172" s="22" t="s">
        <v>188</v>
      </c>
      <c r="E172" s="22" t="str">
        <f t="shared" si="2"/>
        <v>MIDLANDCHRISTUS HEALTH (MEDICARE ADVANTAGE)</v>
      </c>
      <c r="F172" s="22" t="s">
        <v>176</v>
      </c>
      <c r="G172" s="22" t="s">
        <v>288</v>
      </c>
      <c r="H172" s="22" t="s">
        <v>154</v>
      </c>
      <c r="I172" s="67">
        <v>202.42735135200002</v>
      </c>
    </row>
    <row r="173" spans="2:9" x14ac:dyDescent="0.25">
      <c r="B173" s="117" t="s">
        <v>160</v>
      </c>
      <c r="C173" s="22" t="s">
        <v>60</v>
      </c>
      <c r="D173" s="22" t="s">
        <v>188</v>
      </c>
      <c r="E173" s="22" t="str">
        <f t="shared" si="2"/>
        <v>OPELOUSASCHRISTUS HEALTH (MEDICARE ADVANTAGE)</v>
      </c>
      <c r="F173" s="22" t="s">
        <v>176</v>
      </c>
      <c r="G173" s="22" t="s">
        <v>288</v>
      </c>
      <c r="H173" s="22" t="s">
        <v>154</v>
      </c>
      <c r="I173" s="67">
        <v>193.11720681600002</v>
      </c>
    </row>
    <row r="174" spans="2:9" x14ac:dyDescent="0.25">
      <c r="B174" s="121" t="s">
        <v>311</v>
      </c>
      <c r="C174" s="22" t="s">
        <v>312</v>
      </c>
      <c r="D174" s="22" t="s">
        <v>188</v>
      </c>
      <c r="E174" s="22" t="str">
        <f t="shared" si="2"/>
        <v>SHREVEPORTCHRISTUS HEALTH (MEDICARE ADVANTAGE)</v>
      </c>
      <c r="F174" s="22" t="s">
        <v>176</v>
      </c>
      <c r="G174" s="22" t="s">
        <v>288</v>
      </c>
      <c r="H174" s="22" t="s">
        <v>154</v>
      </c>
      <c r="I174" s="67">
        <v>202.93786432799999</v>
      </c>
    </row>
    <row r="175" spans="2:9" x14ac:dyDescent="0.25">
      <c r="B175" s="117" t="s">
        <v>83</v>
      </c>
      <c r="C175" s="118" t="s">
        <v>344</v>
      </c>
      <c r="D175" s="115" t="s">
        <v>359</v>
      </c>
      <c r="E175" s="22" t="str">
        <f t="shared" si="2"/>
        <v>CORPUSCHRISTUS SPOHN HEALTH SYSTEM CORP - INDIGENT (COMMERCIAL)</v>
      </c>
      <c r="F175" s="22" t="s">
        <v>172</v>
      </c>
      <c r="G175" s="22" t="s">
        <v>173</v>
      </c>
      <c r="H175" s="22" t="s">
        <v>154</v>
      </c>
      <c r="I175" s="67">
        <v>0</v>
      </c>
    </row>
    <row r="176" spans="2:9" x14ac:dyDescent="0.25">
      <c r="B176" s="117" t="s">
        <v>83</v>
      </c>
      <c r="C176" s="118" t="s">
        <v>344</v>
      </c>
      <c r="D176" s="115" t="s">
        <v>360</v>
      </c>
      <c r="E176" s="22" t="str">
        <f t="shared" si="2"/>
        <v>CORPUSCHRISTUS SPOHN HEALTH SYSTEM CORP - NUECES AID PROGRAM (COMMERCIAL)</v>
      </c>
      <c r="F176" s="22" t="s">
        <v>172</v>
      </c>
      <c r="G176" s="22" t="s">
        <v>173</v>
      </c>
      <c r="H176" s="22" t="s">
        <v>154</v>
      </c>
      <c r="I176" s="67">
        <v>0</v>
      </c>
    </row>
    <row r="177" spans="2:9" x14ac:dyDescent="0.25">
      <c r="B177" s="117" t="s">
        <v>164</v>
      </c>
      <c r="C177" s="22" t="s">
        <v>49</v>
      </c>
      <c r="D177" s="22" t="s">
        <v>190</v>
      </c>
      <c r="E177" s="22" t="str">
        <f t="shared" si="2"/>
        <v>ABILENECIGNA (COMMERCIAL)</v>
      </c>
      <c r="F177" s="22" t="s">
        <v>172</v>
      </c>
      <c r="G177" s="22" t="s">
        <v>173</v>
      </c>
      <c r="H177" s="22" t="s">
        <v>154</v>
      </c>
      <c r="I177" s="67">
        <v>222</v>
      </c>
    </row>
    <row r="178" spans="2:9" x14ac:dyDescent="0.25">
      <c r="B178" s="117" t="s">
        <v>161</v>
      </c>
      <c r="C178" s="22" t="s">
        <v>61</v>
      </c>
      <c r="D178" s="22" t="s">
        <v>190</v>
      </c>
      <c r="E178" s="22" t="str">
        <f t="shared" si="2"/>
        <v>ALEXANDRIACIGNA (COMMERCIAL)</v>
      </c>
      <c r="F178" s="22" t="s">
        <v>172</v>
      </c>
      <c r="G178" s="22" t="s">
        <v>173</v>
      </c>
      <c r="H178" s="22" t="s">
        <v>154</v>
      </c>
      <c r="I178" s="67">
        <v>222</v>
      </c>
    </row>
    <row r="179" spans="2:9" x14ac:dyDescent="0.25">
      <c r="B179" s="117" t="s">
        <v>309</v>
      </c>
      <c r="C179" s="118" t="s">
        <v>396</v>
      </c>
      <c r="D179" s="22" t="s">
        <v>190</v>
      </c>
      <c r="E179" s="22" t="str">
        <f t="shared" si="2"/>
        <v>AmarilloCIGNA (COMMERCIAL)</v>
      </c>
      <c r="F179" s="22" t="s">
        <v>172</v>
      </c>
      <c r="G179" s="22" t="s">
        <v>173</v>
      </c>
      <c r="H179" s="22" t="s">
        <v>154</v>
      </c>
      <c r="I179" s="67">
        <v>222</v>
      </c>
    </row>
    <row r="180" spans="2:9" x14ac:dyDescent="0.25">
      <c r="B180" s="117" t="s">
        <v>155</v>
      </c>
      <c r="C180" s="22" t="s">
        <v>53</v>
      </c>
      <c r="D180" s="22" t="s">
        <v>190</v>
      </c>
      <c r="E180" s="22" t="str">
        <f t="shared" si="2"/>
        <v>BATON ROUGECIGNA (COMMERCIAL)</v>
      </c>
      <c r="F180" s="22" t="s">
        <v>172</v>
      </c>
      <c r="G180" s="22" t="s">
        <v>173</v>
      </c>
      <c r="H180" s="22" t="s">
        <v>154</v>
      </c>
      <c r="I180" s="67">
        <v>222</v>
      </c>
    </row>
    <row r="181" spans="2:9" x14ac:dyDescent="0.25">
      <c r="B181" s="117" t="s">
        <v>170</v>
      </c>
      <c r="C181" s="22" t="s">
        <v>54</v>
      </c>
      <c r="D181" s="22" t="s">
        <v>190</v>
      </c>
      <c r="E181" s="22" t="str">
        <f t="shared" si="2"/>
        <v>BILOXICIGNA (COMMERCIAL)</v>
      </c>
      <c r="F181" s="22" t="s">
        <v>172</v>
      </c>
      <c r="G181" s="22" t="s">
        <v>173</v>
      </c>
      <c r="H181" s="22" t="s">
        <v>154</v>
      </c>
      <c r="I181" s="67">
        <v>222</v>
      </c>
    </row>
    <row r="182" spans="2:9" x14ac:dyDescent="0.25">
      <c r="B182" s="117" t="s">
        <v>83</v>
      </c>
      <c r="C182" s="118" t="s">
        <v>344</v>
      </c>
      <c r="D182" s="22" t="s">
        <v>190</v>
      </c>
      <c r="E182" s="22" t="str">
        <f t="shared" si="2"/>
        <v>CORPUSCIGNA (COMMERCIAL)</v>
      </c>
      <c r="F182" s="22" t="s">
        <v>172</v>
      </c>
      <c r="G182" s="22" t="s">
        <v>173</v>
      </c>
      <c r="H182" s="22" t="s">
        <v>154</v>
      </c>
      <c r="I182" s="67">
        <v>222</v>
      </c>
    </row>
    <row r="183" spans="2:9" x14ac:dyDescent="0.25">
      <c r="B183" s="117" t="s">
        <v>156</v>
      </c>
      <c r="C183" s="22" t="s">
        <v>55</v>
      </c>
      <c r="D183" s="22" t="s">
        <v>190</v>
      </c>
      <c r="E183" s="22" t="str">
        <f t="shared" si="2"/>
        <v>DERIDDERCIGNA (COMMERCIAL)</v>
      </c>
      <c r="F183" s="22" t="s">
        <v>172</v>
      </c>
      <c r="G183" s="22" t="s">
        <v>173</v>
      </c>
      <c r="H183" s="22" t="s">
        <v>154</v>
      </c>
      <c r="I183" s="67">
        <v>222</v>
      </c>
    </row>
    <row r="184" spans="2:9" x14ac:dyDescent="0.25">
      <c r="B184" s="117" t="s">
        <v>162</v>
      </c>
      <c r="C184" s="22" t="s">
        <v>62</v>
      </c>
      <c r="D184" s="22" t="s">
        <v>190</v>
      </c>
      <c r="E184" s="22" t="str">
        <f t="shared" si="2"/>
        <v>GNOCIGNA (COMMERCIAL)</v>
      </c>
      <c r="F184" s="22" t="s">
        <v>172</v>
      </c>
      <c r="G184" s="22" t="s">
        <v>173</v>
      </c>
      <c r="H184" s="22" t="s">
        <v>154</v>
      </c>
      <c r="I184" s="67">
        <v>222</v>
      </c>
    </row>
    <row r="185" spans="2:9" x14ac:dyDescent="0.25">
      <c r="B185" s="117" t="s">
        <v>169</v>
      </c>
      <c r="C185" s="22" t="s">
        <v>52</v>
      </c>
      <c r="D185" s="22" t="s">
        <v>190</v>
      </c>
      <c r="E185" s="22" t="str">
        <f t="shared" si="2"/>
        <v>KATYCIGNA (COMMERCIAL)</v>
      </c>
      <c r="F185" s="22" t="s">
        <v>172</v>
      </c>
      <c r="G185" s="22" t="s">
        <v>173</v>
      </c>
      <c r="H185" s="22" t="s">
        <v>154</v>
      </c>
      <c r="I185" s="67">
        <v>222</v>
      </c>
    </row>
    <row r="186" spans="2:9" x14ac:dyDescent="0.25">
      <c r="B186" s="117" t="s">
        <v>158</v>
      </c>
      <c r="C186" s="22" t="s">
        <v>159</v>
      </c>
      <c r="D186" s="22" t="s">
        <v>190</v>
      </c>
      <c r="E186" s="22" t="str">
        <f t="shared" si="2"/>
        <v>KENTWOODCIGNA (COMMERCIAL)</v>
      </c>
      <c r="F186" s="22" t="s">
        <v>172</v>
      </c>
      <c r="G186" s="22" t="s">
        <v>173</v>
      </c>
      <c r="H186" s="22" t="s">
        <v>154</v>
      </c>
      <c r="I186" s="67">
        <v>222</v>
      </c>
    </row>
    <row r="187" spans="2:9" x14ac:dyDescent="0.25">
      <c r="B187" s="117" t="s">
        <v>149</v>
      </c>
      <c r="C187" s="22" t="s">
        <v>150</v>
      </c>
      <c r="D187" s="22" t="s">
        <v>190</v>
      </c>
      <c r="E187" s="22" t="str">
        <f t="shared" si="2"/>
        <v>LAFAYETTECIGNA (COMMERCIAL)</v>
      </c>
      <c r="F187" s="22" t="s">
        <v>172</v>
      </c>
      <c r="G187" s="22" t="s">
        <v>173</v>
      </c>
      <c r="H187" s="22" t="s">
        <v>154</v>
      </c>
      <c r="I187" s="67">
        <v>222</v>
      </c>
    </row>
    <row r="188" spans="2:9" x14ac:dyDescent="0.25">
      <c r="B188" s="117" t="s">
        <v>157</v>
      </c>
      <c r="C188" s="22" t="s">
        <v>57</v>
      </c>
      <c r="D188" s="22" t="s">
        <v>190</v>
      </c>
      <c r="E188" s="22" t="str">
        <f t="shared" si="2"/>
        <v>LAKE CHARLESCIGNA (COMMERCIAL)</v>
      </c>
      <c r="F188" s="22" t="s">
        <v>172</v>
      </c>
      <c r="G188" s="22" t="s">
        <v>173</v>
      </c>
      <c r="H188" s="22" t="s">
        <v>154</v>
      </c>
      <c r="I188" s="67">
        <v>222</v>
      </c>
    </row>
    <row r="189" spans="2:9" x14ac:dyDescent="0.25">
      <c r="B189" s="117" t="s">
        <v>165</v>
      </c>
      <c r="C189" s="22" t="s">
        <v>50</v>
      </c>
      <c r="D189" s="22" t="s">
        <v>190</v>
      </c>
      <c r="E189" s="22" t="str">
        <f t="shared" si="2"/>
        <v>LONGVIEWCIGNA (COMMERCIAL)</v>
      </c>
      <c r="F189" s="22" t="s">
        <v>172</v>
      </c>
      <c r="G189" s="22" t="s">
        <v>173</v>
      </c>
      <c r="H189" s="22" t="s">
        <v>154</v>
      </c>
      <c r="I189" s="67">
        <v>222</v>
      </c>
    </row>
    <row r="190" spans="2:9" x14ac:dyDescent="0.25">
      <c r="B190" s="117" t="s">
        <v>339</v>
      </c>
      <c r="C190" s="118" t="s">
        <v>408</v>
      </c>
      <c r="D190" s="22" t="s">
        <v>190</v>
      </c>
      <c r="E190" s="22" t="str">
        <f t="shared" si="2"/>
        <v>LubbockCIGNA (COMMERCIAL)</v>
      </c>
      <c r="F190" s="22" t="s">
        <v>172</v>
      </c>
      <c r="G190" s="22" t="s">
        <v>173</v>
      </c>
      <c r="H190" s="22" t="s">
        <v>154</v>
      </c>
      <c r="I190" s="67">
        <v>222</v>
      </c>
    </row>
    <row r="191" spans="2:9" x14ac:dyDescent="0.25">
      <c r="B191" s="117" t="s">
        <v>166</v>
      </c>
      <c r="C191" s="22" t="s">
        <v>51</v>
      </c>
      <c r="D191" s="22" t="s">
        <v>190</v>
      </c>
      <c r="E191" s="22" t="str">
        <f t="shared" si="2"/>
        <v>LUFKINCIGNA (COMMERCIAL)</v>
      </c>
      <c r="F191" s="22" t="s">
        <v>172</v>
      </c>
      <c r="G191" s="22" t="s">
        <v>173</v>
      </c>
      <c r="H191" s="22" t="s">
        <v>154</v>
      </c>
      <c r="I191" s="67">
        <v>222</v>
      </c>
    </row>
    <row r="192" spans="2:9" x14ac:dyDescent="0.25">
      <c r="B192" s="117" t="s">
        <v>163</v>
      </c>
      <c r="C192" s="22" t="s">
        <v>48</v>
      </c>
      <c r="D192" s="22" t="s">
        <v>190</v>
      </c>
      <c r="E192" s="22" t="str">
        <f t="shared" si="2"/>
        <v>MIDLANDCIGNA (COMMERCIAL)</v>
      </c>
      <c r="F192" s="22" t="s">
        <v>172</v>
      </c>
      <c r="G192" s="22" t="s">
        <v>173</v>
      </c>
      <c r="H192" s="22" t="s">
        <v>154</v>
      </c>
      <c r="I192" s="67">
        <v>222</v>
      </c>
    </row>
    <row r="193" spans="2:9" x14ac:dyDescent="0.25">
      <c r="B193" s="117" t="s">
        <v>160</v>
      </c>
      <c r="C193" s="22" t="s">
        <v>60</v>
      </c>
      <c r="D193" s="22" t="s">
        <v>190</v>
      </c>
      <c r="E193" s="22" t="str">
        <f t="shared" si="2"/>
        <v>OPELOUSASCIGNA (COMMERCIAL)</v>
      </c>
      <c r="F193" s="22" t="s">
        <v>172</v>
      </c>
      <c r="G193" s="22" t="s">
        <v>173</v>
      </c>
      <c r="H193" s="22" t="s">
        <v>154</v>
      </c>
      <c r="I193" s="67">
        <v>222</v>
      </c>
    </row>
    <row r="194" spans="2:9" x14ac:dyDescent="0.25">
      <c r="B194" s="117" t="s">
        <v>167</v>
      </c>
      <c r="C194" s="22" t="s">
        <v>56</v>
      </c>
      <c r="D194" s="22" t="s">
        <v>190</v>
      </c>
      <c r="E194" s="22" t="str">
        <f t="shared" si="2"/>
        <v>PASADENACIGNA (COMMERCIAL)</v>
      </c>
      <c r="F194" s="22" t="s">
        <v>172</v>
      </c>
      <c r="G194" s="22" t="s">
        <v>173</v>
      </c>
      <c r="H194" s="22" t="s">
        <v>154</v>
      </c>
      <c r="I194" s="67">
        <v>222</v>
      </c>
    </row>
    <row r="195" spans="2:9" x14ac:dyDescent="0.25">
      <c r="B195" s="117" t="s">
        <v>311</v>
      </c>
      <c r="C195" s="119" t="s">
        <v>402</v>
      </c>
      <c r="D195" s="22" t="s">
        <v>190</v>
      </c>
      <c r="E195" s="22" t="str">
        <f t="shared" ref="E195:E258" si="3">CONCATENATE(C195,D195)</f>
        <v>ShreveportCIGNA (COMMERCIAL)</v>
      </c>
      <c r="F195" s="22" t="s">
        <v>172</v>
      </c>
      <c r="G195" s="22" t="s">
        <v>173</v>
      </c>
      <c r="H195" s="22" t="s">
        <v>154</v>
      </c>
      <c r="I195" s="67">
        <v>222</v>
      </c>
    </row>
    <row r="196" spans="2:9" x14ac:dyDescent="0.25">
      <c r="B196" s="117" t="s">
        <v>340</v>
      </c>
      <c r="C196" s="118" t="s">
        <v>409</v>
      </c>
      <c r="D196" s="22" t="s">
        <v>190</v>
      </c>
      <c r="E196" s="22" t="str">
        <f t="shared" si="3"/>
        <v>TupeloCIGNA (COMMERCIAL)</v>
      </c>
      <c r="F196" s="22" t="s">
        <v>172</v>
      </c>
      <c r="G196" s="22" t="s">
        <v>173</v>
      </c>
      <c r="H196" s="22" t="s">
        <v>154</v>
      </c>
      <c r="I196" s="67">
        <v>222</v>
      </c>
    </row>
    <row r="197" spans="2:9" x14ac:dyDescent="0.25">
      <c r="B197" s="117" t="s">
        <v>168</v>
      </c>
      <c r="C197" s="22" t="s">
        <v>58</v>
      </c>
      <c r="D197" s="22" t="s">
        <v>190</v>
      </c>
      <c r="E197" s="22" t="str">
        <f t="shared" si="3"/>
        <v>WACOCIGNA (COMMERCIAL)</v>
      </c>
      <c r="F197" s="22" t="s">
        <v>172</v>
      </c>
      <c r="G197" s="22" t="s">
        <v>173</v>
      </c>
      <c r="H197" s="22" t="s">
        <v>154</v>
      </c>
      <c r="I197" s="67">
        <v>222</v>
      </c>
    </row>
    <row r="198" spans="2:9" x14ac:dyDescent="0.25">
      <c r="B198" s="117" t="s">
        <v>164</v>
      </c>
      <c r="C198" s="22" t="s">
        <v>49</v>
      </c>
      <c r="D198" s="22" t="s">
        <v>191</v>
      </c>
      <c r="E198" s="22" t="str">
        <f t="shared" si="3"/>
        <v>ABILENECIGNA HEALTHSPRING (MEDICARE ADVANTAGE)</v>
      </c>
      <c r="F198" s="22" t="s">
        <v>176</v>
      </c>
      <c r="G198" s="22" t="s">
        <v>288</v>
      </c>
      <c r="H198" s="22" t="s">
        <v>154</v>
      </c>
      <c r="I198" s="67">
        <v>203.78424110399999</v>
      </c>
    </row>
    <row r="199" spans="2:9" x14ac:dyDescent="0.25">
      <c r="B199" s="121" t="s">
        <v>309</v>
      </c>
      <c r="C199" s="22" t="s">
        <v>261</v>
      </c>
      <c r="D199" s="22" t="s">
        <v>191</v>
      </c>
      <c r="E199" s="22" t="str">
        <f t="shared" si="3"/>
        <v>AMARILLOCIGNA HEALTHSPRING (MEDICARE ADVANTAGE)</v>
      </c>
      <c r="F199" s="22" t="s">
        <v>176</v>
      </c>
      <c r="G199" s="22" t="s">
        <v>288</v>
      </c>
      <c r="H199" s="22" t="s">
        <v>154</v>
      </c>
      <c r="I199" s="67">
        <v>201.62127823199998</v>
      </c>
    </row>
    <row r="200" spans="2:9" x14ac:dyDescent="0.25">
      <c r="B200" s="117" t="s">
        <v>170</v>
      </c>
      <c r="C200" s="22" t="s">
        <v>54</v>
      </c>
      <c r="D200" s="22" t="s">
        <v>191</v>
      </c>
      <c r="E200" s="22" t="str">
        <f t="shared" si="3"/>
        <v>BILOXICIGNA HEALTHSPRING (MEDICARE ADVANTAGE)</v>
      </c>
      <c r="F200" s="22" t="s">
        <v>176</v>
      </c>
      <c r="G200" s="22" t="s">
        <v>288</v>
      </c>
      <c r="H200" s="22" t="s">
        <v>154</v>
      </c>
      <c r="I200" s="67">
        <v>195.87128997600001</v>
      </c>
    </row>
    <row r="201" spans="2:9" x14ac:dyDescent="0.25">
      <c r="B201" s="117" t="s">
        <v>83</v>
      </c>
      <c r="C201" s="118" t="s">
        <v>344</v>
      </c>
      <c r="D201" s="22" t="s">
        <v>191</v>
      </c>
      <c r="E201" s="22" t="str">
        <f t="shared" si="3"/>
        <v>CORPUSCIGNA HEALTHSPRING (MEDICARE ADVANTAGE)</v>
      </c>
      <c r="F201" s="22" t="s">
        <v>176</v>
      </c>
      <c r="G201" s="22" t="s">
        <v>288</v>
      </c>
      <c r="H201" s="22" t="s">
        <v>154</v>
      </c>
      <c r="I201" s="67">
        <v>215.51260500000001</v>
      </c>
    </row>
    <row r="202" spans="2:9" x14ac:dyDescent="0.25">
      <c r="B202" s="117" t="s">
        <v>169</v>
      </c>
      <c r="C202" s="22" t="s">
        <v>52</v>
      </c>
      <c r="D202" s="22" t="s">
        <v>191</v>
      </c>
      <c r="E202" s="22" t="str">
        <f t="shared" si="3"/>
        <v>KATYCIGNA HEALTHSPRING (MEDICARE ADVANTAGE)</v>
      </c>
      <c r="F202" s="22" t="s">
        <v>176</v>
      </c>
      <c r="G202" s="22" t="s">
        <v>288</v>
      </c>
      <c r="H202" s="22" t="s">
        <v>154</v>
      </c>
      <c r="I202" s="67">
        <v>222.90160859999997</v>
      </c>
    </row>
    <row r="203" spans="2:9" x14ac:dyDescent="0.25">
      <c r="B203" s="117" t="s">
        <v>165</v>
      </c>
      <c r="C203" s="22" t="s">
        <v>50</v>
      </c>
      <c r="D203" s="22" t="s">
        <v>191</v>
      </c>
      <c r="E203" s="22" t="str">
        <f t="shared" si="3"/>
        <v>LONGVIEWCIGNA HEALTHSPRING (MEDICARE ADVANTAGE)</v>
      </c>
      <c r="F203" s="22" t="s">
        <v>176</v>
      </c>
      <c r="G203" s="22" t="s">
        <v>288</v>
      </c>
      <c r="H203" s="22" t="s">
        <v>154</v>
      </c>
      <c r="I203" s="67">
        <v>205.51729831200001</v>
      </c>
    </row>
    <row r="204" spans="2:9" x14ac:dyDescent="0.25">
      <c r="B204" s="117" t="s">
        <v>339</v>
      </c>
      <c r="C204" s="118" t="s">
        <v>408</v>
      </c>
      <c r="D204" s="22" t="s">
        <v>191</v>
      </c>
      <c r="E204" s="22" t="str">
        <f t="shared" si="3"/>
        <v>LubbockCIGNA HEALTHSPRING (MEDICARE ADVANTAGE)</v>
      </c>
      <c r="F204" s="22" t="s">
        <v>176</v>
      </c>
      <c r="G204" s="22" t="s">
        <v>288</v>
      </c>
      <c r="H204" s="22" t="s">
        <v>154</v>
      </c>
      <c r="I204" s="67">
        <v>202.57513142399998</v>
      </c>
    </row>
    <row r="205" spans="2:9" x14ac:dyDescent="0.25">
      <c r="B205" s="117" t="s">
        <v>166</v>
      </c>
      <c r="C205" s="22" t="s">
        <v>51</v>
      </c>
      <c r="D205" s="22" t="s">
        <v>191</v>
      </c>
      <c r="E205" s="22" t="str">
        <f t="shared" si="3"/>
        <v>LUFKINCIGNA HEALTHSPRING (MEDICARE ADVANTAGE)</v>
      </c>
      <c r="F205" s="22" t="s">
        <v>176</v>
      </c>
      <c r="G205" s="22" t="s">
        <v>288</v>
      </c>
      <c r="H205" s="22" t="s">
        <v>154</v>
      </c>
      <c r="I205" s="67">
        <v>205.51729831200001</v>
      </c>
    </row>
    <row r="206" spans="2:9" x14ac:dyDescent="0.25">
      <c r="B206" s="117" t="s">
        <v>163</v>
      </c>
      <c r="C206" s="22" t="s">
        <v>48</v>
      </c>
      <c r="D206" s="22" t="s">
        <v>191</v>
      </c>
      <c r="E206" s="22" t="str">
        <f t="shared" si="3"/>
        <v>MIDLANDCIGNA HEALTHSPRING (MEDICARE ADVANTAGE)</v>
      </c>
      <c r="F206" s="22" t="s">
        <v>176</v>
      </c>
      <c r="G206" s="22" t="s">
        <v>288</v>
      </c>
      <c r="H206" s="22" t="s">
        <v>154</v>
      </c>
      <c r="I206" s="67">
        <v>202.42735135200002</v>
      </c>
    </row>
    <row r="207" spans="2:9" x14ac:dyDescent="0.25">
      <c r="B207" s="117" t="s">
        <v>167</v>
      </c>
      <c r="C207" s="22" t="s">
        <v>56</v>
      </c>
      <c r="D207" s="22" t="s">
        <v>191</v>
      </c>
      <c r="E207" s="22" t="str">
        <f t="shared" si="3"/>
        <v>PASADENACIGNA HEALTHSPRING (MEDICARE ADVANTAGE)</v>
      </c>
      <c r="F207" s="22" t="s">
        <v>176</v>
      </c>
      <c r="G207" s="22" t="s">
        <v>288</v>
      </c>
      <c r="H207" s="22" t="s">
        <v>154</v>
      </c>
      <c r="I207" s="67">
        <v>222.90160859999997</v>
      </c>
    </row>
    <row r="208" spans="2:9" x14ac:dyDescent="0.25">
      <c r="B208" s="117" t="s">
        <v>168</v>
      </c>
      <c r="C208" s="22" t="s">
        <v>58</v>
      </c>
      <c r="D208" s="22" t="s">
        <v>191</v>
      </c>
      <c r="E208" s="22" t="str">
        <f t="shared" si="3"/>
        <v>WACOCIGNA HEALTHSPRING (MEDICARE ADVANTAGE)</v>
      </c>
      <c r="F208" s="22" t="s">
        <v>176</v>
      </c>
      <c r="G208" s="22" t="s">
        <v>288</v>
      </c>
      <c r="H208" s="22" t="s">
        <v>154</v>
      </c>
      <c r="I208" s="67">
        <v>221.598457056</v>
      </c>
    </row>
    <row r="209" spans="2:9" x14ac:dyDescent="0.25">
      <c r="B209" s="117" t="s">
        <v>83</v>
      </c>
      <c r="C209" s="118" t="s">
        <v>344</v>
      </c>
      <c r="D209" s="115" t="s">
        <v>361</v>
      </c>
      <c r="E209" s="22" t="str">
        <f t="shared" si="3"/>
        <v>CORPUSCOASTAL PLAINS COMMUNITY CENTER (MHMR) (MEDICAID)</v>
      </c>
      <c r="F209" s="22" t="s">
        <v>178</v>
      </c>
      <c r="G209" s="22" t="s">
        <v>173</v>
      </c>
      <c r="H209" s="22" t="s">
        <v>154</v>
      </c>
      <c r="I209" s="67">
        <v>0</v>
      </c>
    </row>
    <row r="210" spans="2:9" x14ac:dyDescent="0.25">
      <c r="B210" s="117" t="s">
        <v>164</v>
      </c>
      <c r="C210" s="22" t="s">
        <v>49</v>
      </c>
      <c r="D210" s="22" t="s">
        <v>192</v>
      </c>
      <c r="E210" s="22" t="str">
        <f t="shared" si="3"/>
        <v>ABILENECOMMUNITY CARE (MEDICARE ADVANTAGE)</v>
      </c>
      <c r="F210" s="22" t="s">
        <v>176</v>
      </c>
      <c r="G210" s="22" t="s">
        <v>288</v>
      </c>
      <c r="H210" s="22" t="s">
        <v>154</v>
      </c>
      <c r="I210" s="67">
        <v>0</v>
      </c>
    </row>
    <row r="211" spans="2:9" x14ac:dyDescent="0.25">
      <c r="B211" s="117" t="s">
        <v>166</v>
      </c>
      <c r="C211" s="119" t="s">
        <v>399</v>
      </c>
      <c r="D211" s="115" t="s">
        <v>364</v>
      </c>
      <c r="E211" s="22" t="str">
        <f t="shared" si="3"/>
        <v>LufkinCOMMUNITY HEALTH CHOICE (MEDICAID)</v>
      </c>
      <c r="F211" s="22" t="s">
        <v>178</v>
      </c>
      <c r="G211" s="22" t="s">
        <v>173</v>
      </c>
      <c r="H211" s="22" t="s">
        <v>154</v>
      </c>
      <c r="I211" s="67">
        <v>225</v>
      </c>
    </row>
    <row r="212" spans="2:9" x14ac:dyDescent="0.25">
      <c r="B212" s="117" t="s">
        <v>167</v>
      </c>
      <c r="C212" s="119" t="s">
        <v>405</v>
      </c>
      <c r="D212" s="115" t="s">
        <v>364</v>
      </c>
      <c r="E212" s="22" t="str">
        <f t="shared" si="3"/>
        <v>PasadenaCOMMUNITY HEALTH CHOICE (MEDICAID)</v>
      </c>
      <c r="F212" s="22" t="s">
        <v>178</v>
      </c>
      <c r="G212" s="22" t="s">
        <v>173</v>
      </c>
      <c r="H212" s="22" t="s">
        <v>154</v>
      </c>
      <c r="I212" s="67">
        <v>225</v>
      </c>
    </row>
    <row r="213" spans="2:9" x14ac:dyDescent="0.25">
      <c r="B213" s="117" t="s">
        <v>166</v>
      </c>
      <c r="C213" s="119" t="s">
        <v>399</v>
      </c>
      <c r="D213" s="115" t="s">
        <v>365</v>
      </c>
      <c r="E213" s="22" t="str">
        <f t="shared" si="3"/>
        <v>LufkinCOMMUNITY HEALTH CHOICE (MEDICARE ADVANTAGE)</v>
      </c>
      <c r="F213" s="22" t="s">
        <v>176</v>
      </c>
      <c r="G213" s="22" t="s">
        <v>288</v>
      </c>
      <c r="H213" s="22" t="s">
        <v>154</v>
      </c>
      <c r="I213" s="67">
        <v>205.51729831200001</v>
      </c>
    </row>
    <row r="214" spans="2:9" x14ac:dyDescent="0.25">
      <c r="B214" s="117" t="s">
        <v>167</v>
      </c>
      <c r="C214" s="119" t="s">
        <v>405</v>
      </c>
      <c r="D214" s="115" t="s">
        <v>365</v>
      </c>
      <c r="E214" s="22" t="str">
        <f t="shared" si="3"/>
        <v>PasadenaCOMMUNITY HEALTH CHOICE (MEDICARE ADVANTAGE)</v>
      </c>
      <c r="F214" s="22" t="s">
        <v>176</v>
      </c>
      <c r="G214" s="22" t="s">
        <v>173</v>
      </c>
      <c r="H214" s="22" t="s">
        <v>154</v>
      </c>
      <c r="I214" s="67">
        <v>0</v>
      </c>
    </row>
    <row r="215" spans="2:9" x14ac:dyDescent="0.25">
      <c r="B215" s="117" t="s">
        <v>166</v>
      </c>
      <c r="C215" s="119" t="s">
        <v>399</v>
      </c>
      <c r="D215" s="115" t="s">
        <v>363</v>
      </c>
      <c r="E215" s="22" t="str">
        <f t="shared" si="3"/>
        <v>LufkinCOMMUNITY HEALTH CHOICE (COMMERCIAL)</v>
      </c>
      <c r="F215" s="22" t="s">
        <v>172</v>
      </c>
      <c r="G215" s="22" t="s">
        <v>173</v>
      </c>
      <c r="H215" s="22" t="s">
        <v>154</v>
      </c>
      <c r="I215" s="67">
        <v>240</v>
      </c>
    </row>
    <row r="216" spans="2:9" x14ac:dyDescent="0.25">
      <c r="B216" s="117" t="s">
        <v>167</v>
      </c>
      <c r="C216" s="119" t="s">
        <v>405</v>
      </c>
      <c r="D216" s="115" t="s">
        <v>363</v>
      </c>
      <c r="E216" s="22" t="str">
        <f t="shared" si="3"/>
        <v>PasadenaCOMMUNITY HEALTH CHOICE (COMMERCIAL)</v>
      </c>
      <c r="F216" s="22" t="s">
        <v>172</v>
      </c>
      <c r="G216" s="22" t="s">
        <v>173</v>
      </c>
      <c r="H216" s="22" t="s">
        <v>154</v>
      </c>
      <c r="I216" s="67">
        <v>240</v>
      </c>
    </row>
    <row r="217" spans="2:9" x14ac:dyDescent="0.25">
      <c r="B217" s="117" t="s">
        <v>156</v>
      </c>
      <c r="C217" s="119" t="s">
        <v>400</v>
      </c>
      <c r="D217" s="115" t="s">
        <v>362</v>
      </c>
      <c r="E217" s="22" t="str">
        <f t="shared" si="3"/>
        <v>DeRidderCOMMUNITY HEALTH CHOICE - LOI ONLY (MEDICAID)</v>
      </c>
      <c r="F217" s="22" t="s">
        <v>178</v>
      </c>
      <c r="G217" s="22" t="s">
        <v>173</v>
      </c>
      <c r="H217" s="22" t="s">
        <v>154</v>
      </c>
      <c r="I217" s="67">
        <v>0</v>
      </c>
    </row>
    <row r="218" spans="2:9" x14ac:dyDescent="0.25">
      <c r="B218" s="117" t="s">
        <v>339</v>
      </c>
      <c r="C218" s="119" t="s">
        <v>408</v>
      </c>
      <c r="D218" s="115" t="s">
        <v>366</v>
      </c>
      <c r="E218" s="22" t="str">
        <f t="shared" si="3"/>
        <v>LubbockCOVENANT MEDICAL CENTER (INDIGENT AGREEMENT) (COMMERCIAL)</v>
      </c>
      <c r="F218" s="22" t="s">
        <v>172</v>
      </c>
      <c r="G218" s="22" t="s">
        <v>173</v>
      </c>
      <c r="H218" s="22" t="s">
        <v>154</v>
      </c>
      <c r="I218" s="67">
        <v>0</v>
      </c>
    </row>
    <row r="219" spans="2:9" x14ac:dyDescent="0.25">
      <c r="B219" s="117" t="s">
        <v>164</v>
      </c>
      <c r="C219" s="22" t="s">
        <v>49</v>
      </c>
      <c r="D219" s="22" t="s">
        <v>193</v>
      </c>
      <c r="E219" s="22" t="str">
        <f t="shared" si="3"/>
        <v>ABILENEDIGNITY CARE (MEDICARE ADVANTAGE)</v>
      </c>
      <c r="F219" s="22" t="s">
        <v>176</v>
      </c>
      <c r="G219" s="22" t="s">
        <v>173</v>
      </c>
      <c r="H219" s="22" t="s">
        <v>154</v>
      </c>
      <c r="I219" s="67">
        <v>203.78424110399999</v>
      </c>
    </row>
    <row r="220" spans="2:9" x14ac:dyDescent="0.25">
      <c r="B220" s="117" t="s">
        <v>161</v>
      </c>
      <c r="C220" s="22" t="s">
        <v>61</v>
      </c>
      <c r="D220" s="22" t="s">
        <v>193</v>
      </c>
      <c r="E220" s="22" t="str">
        <f t="shared" si="3"/>
        <v>ALEXANDRIADIGNITY CARE (MEDICARE ADVANTAGE)</v>
      </c>
      <c r="F220" s="22" t="s">
        <v>176</v>
      </c>
      <c r="G220" s="22" t="s">
        <v>173</v>
      </c>
      <c r="H220" s="22" t="s">
        <v>154</v>
      </c>
      <c r="I220" s="67">
        <v>204.95304712800004</v>
      </c>
    </row>
    <row r="221" spans="2:9" x14ac:dyDescent="0.25">
      <c r="B221" s="117" t="s">
        <v>155</v>
      </c>
      <c r="C221" s="22" t="s">
        <v>53</v>
      </c>
      <c r="D221" s="22" t="s">
        <v>193</v>
      </c>
      <c r="E221" s="22" t="str">
        <f t="shared" si="3"/>
        <v>BATON ROUGEDIGNITY CARE (MEDICARE ADVANTAGE)</v>
      </c>
      <c r="F221" s="22" t="s">
        <v>176</v>
      </c>
      <c r="G221" s="22" t="s">
        <v>173</v>
      </c>
      <c r="H221" s="22" t="s">
        <v>154</v>
      </c>
      <c r="I221" s="67">
        <v>199.14932066400004</v>
      </c>
    </row>
    <row r="222" spans="2:9" x14ac:dyDescent="0.25">
      <c r="B222" s="117" t="s">
        <v>156</v>
      </c>
      <c r="C222" s="22" t="s">
        <v>55</v>
      </c>
      <c r="D222" s="22" t="s">
        <v>193</v>
      </c>
      <c r="E222" s="22" t="str">
        <f t="shared" si="3"/>
        <v>DERIDDERDIGNITY CARE (MEDICARE ADVANTAGE)</v>
      </c>
      <c r="F222" s="22" t="s">
        <v>176</v>
      </c>
      <c r="G222" s="22" t="s">
        <v>173</v>
      </c>
      <c r="H222" s="22" t="s">
        <v>154</v>
      </c>
      <c r="I222" s="67">
        <v>193.11720681600002</v>
      </c>
    </row>
    <row r="223" spans="2:9" x14ac:dyDescent="0.25">
      <c r="B223" s="117" t="s">
        <v>162</v>
      </c>
      <c r="C223" s="22" t="s">
        <v>62</v>
      </c>
      <c r="D223" s="22" t="s">
        <v>193</v>
      </c>
      <c r="E223" s="22" t="str">
        <f t="shared" si="3"/>
        <v>GNODIGNITY CARE (MEDICARE ADVANTAGE)</v>
      </c>
      <c r="F223" s="22" t="s">
        <v>176</v>
      </c>
      <c r="G223" s="22" t="s">
        <v>173</v>
      </c>
      <c r="H223" s="22" t="s">
        <v>154</v>
      </c>
      <c r="I223" s="67">
        <v>200.85550876799999</v>
      </c>
    </row>
    <row r="224" spans="2:9" x14ac:dyDescent="0.25">
      <c r="B224" s="117" t="s">
        <v>169</v>
      </c>
      <c r="C224" s="22" t="s">
        <v>52</v>
      </c>
      <c r="D224" s="22" t="s">
        <v>193</v>
      </c>
      <c r="E224" s="22" t="str">
        <f t="shared" si="3"/>
        <v>KATYDIGNITY CARE (MEDICARE ADVANTAGE)</v>
      </c>
      <c r="F224" s="22" t="s">
        <v>176</v>
      </c>
      <c r="G224" s="22" t="s">
        <v>173</v>
      </c>
      <c r="H224" s="22" t="s">
        <v>154</v>
      </c>
      <c r="I224" s="67">
        <v>222.90160859999997</v>
      </c>
    </row>
    <row r="225" spans="2:9" x14ac:dyDescent="0.25">
      <c r="B225" s="117" t="s">
        <v>158</v>
      </c>
      <c r="C225" s="22" t="s">
        <v>159</v>
      </c>
      <c r="D225" s="22" t="s">
        <v>193</v>
      </c>
      <c r="E225" s="22" t="str">
        <f t="shared" si="3"/>
        <v>KENTWOODDIGNITY CARE (MEDICARE ADVANTAGE)</v>
      </c>
      <c r="F225" s="22" t="s">
        <v>176</v>
      </c>
      <c r="G225" s="22" t="s">
        <v>173</v>
      </c>
      <c r="H225" s="22" t="s">
        <v>154</v>
      </c>
      <c r="I225" s="67">
        <v>202.80351880799998</v>
      </c>
    </row>
    <row r="226" spans="2:9" x14ac:dyDescent="0.25">
      <c r="B226" s="117" t="s">
        <v>149</v>
      </c>
      <c r="C226" s="22" t="s">
        <v>150</v>
      </c>
      <c r="D226" s="22" t="s">
        <v>193</v>
      </c>
      <c r="E226" s="22" t="str">
        <f t="shared" si="3"/>
        <v>LAFAYETTEDIGNITY CARE (MEDICARE ADVANTAGE)</v>
      </c>
      <c r="F226" s="22" t="s">
        <v>176</v>
      </c>
      <c r="G226" s="22" t="s">
        <v>173</v>
      </c>
      <c r="H226" s="22" t="s">
        <v>154</v>
      </c>
      <c r="I226" s="67">
        <v>197.537174424</v>
      </c>
    </row>
    <row r="227" spans="2:9" x14ac:dyDescent="0.25">
      <c r="B227" s="117" t="s">
        <v>157</v>
      </c>
      <c r="C227" s="22" t="s">
        <v>57</v>
      </c>
      <c r="D227" s="22" t="s">
        <v>193</v>
      </c>
      <c r="E227" s="22" t="str">
        <f t="shared" si="3"/>
        <v>LAKE CHARLESDIGNITY CARE (MEDICARE ADVANTAGE)</v>
      </c>
      <c r="F227" s="22" t="s">
        <v>176</v>
      </c>
      <c r="G227" s="22" t="s">
        <v>173</v>
      </c>
      <c r="H227" s="22" t="s">
        <v>154</v>
      </c>
      <c r="I227" s="67">
        <v>199.98226288799998</v>
      </c>
    </row>
    <row r="228" spans="2:9" x14ac:dyDescent="0.25">
      <c r="B228" s="117" t="s">
        <v>165</v>
      </c>
      <c r="C228" s="22" t="s">
        <v>50</v>
      </c>
      <c r="D228" s="22" t="s">
        <v>193</v>
      </c>
      <c r="E228" s="22" t="str">
        <f t="shared" si="3"/>
        <v>LONGVIEWDIGNITY CARE (MEDICARE ADVANTAGE)</v>
      </c>
      <c r="F228" s="22" t="s">
        <v>176</v>
      </c>
      <c r="G228" s="22" t="s">
        <v>173</v>
      </c>
      <c r="H228" s="22" t="s">
        <v>154</v>
      </c>
      <c r="I228" s="67">
        <v>205.51729831200001</v>
      </c>
    </row>
    <row r="229" spans="2:9" x14ac:dyDescent="0.25">
      <c r="B229" s="117" t="s">
        <v>166</v>
      </c>
      <c r="C229" s="22" t="s">
        <v>51</v>
      </c>
      <c r="D229" s="22" t="s">
        <v>193</v>
      </c>
      <c r="E229" s="22" t="str">
        <f t="shared" si="3"/>
        <v>LUFKINDIGNITY CARE (MEDICARE ADVANTAGE)</v>
      </c>
      <c r="F229" s="22" t="s">
        <v>176</v>
      </c>
      <c r="G229" s="22" t="s">
        <v>173</v>
      </c>
      <c r="H229" s="22" t="s">
        <v>154</v>
      </c>
      <c r="I229" s="67">
        <v>205.51729831200001</v>
      </c>
    </row>
    <row r="230" spans="2:9" x14ac:dyDescent="0.25">
      <c r="B230" s="117" t="s">
        <v>163</v>
      </c>
      <c r="C230" s="22" t="s">
        <v>48</v>
      </c>
      <c r="D230" s="22" t="s">
        <v>193</v>
      </c>
      <c r="E230" s="22" t="str">
        <f t="shared" si="3"/>
        <v>MIDLANDDIGNITY CARE (MEDICARE ADVANTAGE)</v>
      </c>
      <c r="F230" s="22" t="s">
        <v>176</v>
      </c>
      <c r="G230" s="22" t="s">
        <v>173</v>
      </c>
      <c r="H230" s="22" t="s">
        <v>154</v>
      </c>
      <c r="I230" s="67">
        <v>202.42735135200002</v>
      </c>
    </row>
    <row r="231" spans="2:9" x14ac:dyDescent="0.25">
      <c r="B231" s="117" t="s">
        <v>160</v>
      </c>
      <c r="C231" s="22" t="s">
        <v>60</v>
      </c>
      <c r="D231" s="22" t="s">
        <v>193</v>
      </c>
      <c r="E231" s="22" t="str">
        <f t="shared" si="3"/>
        <v>OPELOUSASDIGNITY CARE (MEDICARE ADVANTAGE)</v>
      </c>
      <c r="F231" s="22" t="s">
        <v>176</v>
      </c>
      <c r="G231" s="22" t="s">
        <v>173</v>
      </c>
      <c r="H231" s="22" t="s">
        <v>154</v>
      </c>
      <c r="I231" s="67">
        <v>193.11720681600002</v>
      </c>
    </row>
    <row r="232" spans="2:9" x14ac:dyDescent="0.25">
      <c r="B232" s="117" t="s">
        <v>167</v>
      </c>
      <c r="C232" s="22" t="s">
        <v>56</v>
      </c>
      <c r="D232" s="22" t="s">
        <v>193</v>
      </c>
      <c r="E232" s="22" t="str">
        <f t="shared" si="3"/>
        <v>PASADENADIGNITY CARE (MEDICARE ADVANTAGE)</v>
      </c>
      <c r="F232" s="22" t="s">
        <v>176</v>
      </c>
      <c r="G232" s="22" t="s">
        <v>173</v>
      </c>
      <c r="H232" s="22" t="s">
        <v>154</v>
      </c>
      <c r="I232" s="67">
        <v>222.90160859999997</v>
      </c>
    </row>
    <row r="233" spans="2:9" x14ac:dyDescent="0.25">
      <c r="B233" s="117" t="s">
        <v>168</v>
      </c>
      <c r="C233" s="22" t="s">
        <v>58</v>
      </c>
      <c r="D233" s="22" t="s">
        <v>193</v>
      </c>
      <c r="E233" s="22" t="str">
        <f t="shared" si="3"/>
        <v>WACODIGNITY CARE (MEDICARE ADVANTAGE)</v>
      </c>
      <c r="F233" s="22" t="s">
        <v>176</v>
      </c>
      <c r="G233" s="22" t="s">
        <v>173</v>
      </c>
      <c r="H233" s="22" t="s">
        <v>154</v>
      </c>
      <c r="I233" s="67">
        <v>221.598457056</v>
      </c>
    </row>
    <row r="234" spans="2:9" x14ac:dyDescent="0.25">
      <c r="B234" s="117" t="s">
        <v>83</v>
      </c>
      <c r="C234" s="118" t="s">
        <v>344</v>
      </c>
      <c r="D234" s="115" t="s">
        <v>367</v>
      </c>
      <c r="E234" s="22" t="str">
        <f t="shared" si="3"/>
        <v>CORPUSDRISCOLL HEALTH PLAN (MEDICAID)</v>
      </c>
      <c r="F234" s="22" t="s">
        <v>178</v>
      </c>
      <c r="G234" s="22" t="s">
        <v>173</v>
      </c>
      <c r="H234" s="22" t="s">
        <v>154</v>
      </c>
      <c r="I234" s="67">
        <v>225</v>
      </c>
    </row>
    <row r="235" spans="2:9" x14ac:dyDescent="0.25">
      <c r="B235" s="117" t="s">
        <v>164</v>
      </c>
      <c r="C235" s="22" t="s">
        <v>49</v>
      </c>
      <c r="D235" s="22" t="s">
        <v>197</v>
      </c>
      <c r="E235" s="22" t="str">
        <f t="shared" si="3"/>
        <v>ABILENEFIRST CARE (COMMERCIAL)</v>
      </c>
      <c r="F235" s="22" t="s">
        <v>172</v>
      </c>
      <c r="G235" s="22" t="s">
        <v>173</v>
      </c>
      <c r="H235" s="22" t="s">
        <v>154</v>
      </c>
      <c r="I235" s="67">
        <v>240</v>
      </c>
    </row>
    <row r="236" spans="2:9" x14ac:dyDescent="0.25">
      <c r="B236" s="117" t="s">
        <v>309</v>
      </c>
      <c r="C236" s="119" t="s">
        <v>396</v>
      </c>
      <c r="D236" s="22" t="s">
        <v>197</v>
      </c>
      <c r="E236" s="22" t="str">
        <f t="shared" si="3"/>
        <v>AmarilloFIRST CARE (COMMERCIAL)</v>
      </c>
      <c r="F236" s="22" t="s">
        <v>172</v>
      </c>
      <c r="G236" s="22" t="s">
        <v>173</v>
      </c>
      <c r="H236" s="22" t="s">
        <v>154</v>
      </c>
      <c r="I236" s="67">
        <v>240</v>
      </c>
    </row>
    <row r="237" spans="2:9" x14ac:dyDescent="0.25">
      <c r="B237" s="117" t="s">
        <v>169</v>
      </c>
      <c r="C237" s="22" t="s">
        <v>52</v>
      </c>
      <c r="D237" s="22" t="s">
        <v>197</v>
      </c>
      <c r="E237" s="22" t="str">
        <f t="shared" si="3"/>
        <v>KATYFIRST CARE (COMMERCIAL)</v>
      </c>
      <c r="F237" s="22" t="s">
        <v>172</v>
      </c>
      <c r="G237" s="22" t="s">
        <v>173</v>
      </c>
      <c r="H237" s="22" t="s">
        <v>154</v>
      </c>
      <c r="I237" s="67">
        <v>240</v>
      </c>
    </row>
    <row r="238" spans="2:9" x14ac:dyDescent="0.25">
      <c r="B238" s="117" t="s">
        <v>165</v>
      </c>
      <c r="C238" s="22" t="s">
        <v>50</v>
      </c>
      <c r="D238" s="22" t="s">
        <v>197</v>
      </c>
      <c r="E238" s="22" t="str">
        <f t="shared" si="3"/>
        <v>LONGVIEWFIRST CARE (COMMERCIAL)</v>
      </c>
      <c r="F238" s="22" t="s">
        <v>172</v>
      </c>
      <c r="G238" s="22" t="s">
        <v>173</v>
      </c>
      <c r="H238" s="22" t="s">
        <v>154</v>
      </c>
      <c r="I238" s="67">
        <v>240</v>
      </c>
    </row>
    <row r="239" spans="2:9" x14ac:dyDescent="0.25">
      <c r="B239" s="117" t="s">
        <v>166</v>
      </c>
      <c r="C239" s="22" t="s">
        <v>51</v>
      </c>
      <c r="D239" s="22" t="s">
        <v>197</v>
      </c>
      <c r="E239" s="22" t="str">
        <f t="shared" si="3"/>
        <v>LUFKINFIRST CARE (COMMERCIAL)</v>
      </c>
      <c r="F239" s="22" t="s">
        <v>172</v>
      </c>
      <c r="G239" s="22" t="s">
        <v>173</v>
      </c>
      <c r="H239" s="22" t="s">
        <v>154</v>
      </c>
      <c r="I239" s="67">
        <v>240</v>
      </c>
    </row>
    <row r="240" spans="2:9" x14ac:dyDescent="0.25">
      <c r="B240" s="117" t="s">
        <v>163</v>
      </c>
      <c r="C240" s="22" t="s">
        <v>48</v>
      </c>
      <c r="D240" s="22" t="s">
        <v>197</v>
      </c>
      <c r="E240" s="22" t="str">
        <f t="shared" si="3"/>
        <v>MIDLANDFIRST CARE (COMMERCIAL)</v>
      </c>
      <c r="F240" s="22" t="s">
        <v>172</v>
      </c>
      <c r="G240" s="22" t="s">
        <v>173</v>
      </c>
      <c r="H240" s="22" t="s">
        <v>154</v>
      </c>
      <c r="I240" s="67">
        <v>240</v>
      </c>
    </row>
    <row r="241" spans="2:9" x14ac:dyDescent="0.25">
      <c r="B241" s="117" t="s">
        <v>164</v>
      </c>
      <c r="C241" s="22" t="s">
        <v>49</v>
      </c>
      <c r="D241" s="22" t="s">
        <v>195</v>
      </c>
      <c r="E241" s="22" t="str">
        <f t="shared" si="3"/>
        <v>ABILENEFIRST CARE (MEDICAID)</v>
      </c>
      <c r="F241" s="22" t="s">
        <v>172</v>
      </c>
      <c r="G241" s="22" t="s">
        <v>173</v>
      </c>
      <c r="H241" s="22" t="s">
        <v>154</v>
      </c>
      <c r="I241" s="67">
        <v>225</v>
      </c>
    </row>
    <row r="242" spans="2:9" x14ac:dyDescent="0.25">
      <c r="B242" s="117" t="s">
        <v>309</v>
      </c>
      <c r="C242" s="119" t="s">
        <v>396</v>
      </c>
      <c r="D242" s="22" t="s">
        <v>195</v>
      </c>
      <c r="E242" s="22" t="str">
        <f t="shared" si="3"/>
        <v>AmarilloFIRST CARE (MEDICAID)</v>
      </c>
      <c r="F242" s="22" t="s">
        <v>172</v>
      </c>
      <c r="G242" s="22" t="s">
        <v>173</v>
      </c>
      <c r="H242" s="22" t="s">
        <v>154</v>
      </c>
      <c r="I242" s="67">
        <v>225</v>
      </c>
    </row>
    <row r="243" spans="2:9" x14ac:dyDescent="0.25">
      <c r="B243" s="117" t="s">
        <v>169</v>
      </c>
      <c r="C243" s="22" t="s">
        <v>52</v>
      </c>
      <c r="D243" s="22" t="s">
        <v>195</v>
      </c>
      <c r="E243" s="22" t="str">
        <f t="shared" si="3"/>
        <v>KATYFIRST CARE (MEDICAID)</v>
      </c>
      <c r="F243" s="22" t="s">
        <v>178</v>
      </c>
      <c r="G243" s="22" t="s">
        <v>173</v>
      </c>
      <c r="H243" s="22" t="s">
        <v>154</v>
      </c>
      <c r="I243" s="67">
        <v>225</v>
      </c>
    </row>
    <row r="244" spans="2:9" x14ac:dyDescent="0.25">
      <c r="B244" s="117" t="s">
        <v>165</v>
      </c>
      <c r="C244" s="22" t="s">
        <v>50</v>
      </c>
      <c r="D244" s="22" t="s">
        <v>195</v>
      </c>
      <c r="E244" s="22" t="str">
        <f t="shared" si="3"/>
        <v>LONGVIEWFIRST CARE (MEDICAID)</v>
      </c>
      <c r="F244" s="22" t="s">
        <v>178</v>
      </c>
      <c r="G244" s="22" t="s">
        <v>173</v>
      </c>
      <c r="H244" s="22" t="s">
        <v>154</v>
      </c>
      <c r="I244" s="67">
        <v>225</v>
      </c>
    </row>
    <row r="245" spans="2:9" x14ac:dyDescent="0.25">
      <c r="B245" s="117" t="s">
        <v>166</v>
      </c>
      <c r="C245" s="22" t="s">
        <v>51</v>
      </c>
      <c r="D245" s="22" t="s">
        <v>195</v>
      </c>
      <c r="E245" s="22" t="str">
        <f t="shared" si="3"/>
        <v>LUFKINFIRST CARE (MEDICAID)</v>
      </c>
      <c r="F245" s="22" t="s">
        <v>178</v>
      </c>
      <c r="G245" s="22" t="s">
        <v>173</v>
      </c>
      <c r="H245" s="22" t="s">
        <v>154</v>
      </c>
      <c r="I245" s="67">
        <v>225</v>
      </c>
    </row>
    <row r="246" spans="2:9" x14ac:dyDescent="0.25">
      <c r="B246" s="117" t="s">
        <v>163</v>
      </c>
      <c r="C246" s="22" t="s">
        <v>48</v>
      </c>
      <c r="D246" s="22" t="s">
        <v>195</v>
      </c>
      <c r="E246" s="22" t="str">
        <f t="shared" si="3"/>
        <v>MIDLANDFIRST CARE (MEDICAID)</v>
      </c>
      <c r="F246" s="22" t="s">
        <v>178</v>
      </c>
      <c r="G246" s="22" t="s">
        <v>173</v>
      </c>
      <c r="H246" s="22" t="s">
        <v>154</v>
      </c>
      <c r="I246" s="67">
        <v>225</v>
      </c>
    </row>
    <row r="247" spans="2:9" x14ac:dyDescent="0.25">
      <c r="B247" s="117" t="s">
        <v>170</v>
      </c>
      <c r="C247" s="22" t="s">
        <v>54</v>
      </c>
      <c r="D247" s="22" t="s">
        <v>198</v>
      </c>
      <c r="E247" s="22" t="str">
        <f t="shared" si="3"/>
        <v>BILOXIFIRST CHOICE HEALTH (COMMERCIAL)</v>
      </c>
      <c r="F247" s="22" t="s">
        <v>172</v>
      </c>
      <c r="G247" s="22" t="s">
        <v>173</v>
      </c>
      <c r="H247" s="22" t="s">
        <v>154</v>
      </c>
      <c r="I247" s="67">
        <v>250</v>
      </c>
    </row>
    <row r="248" spans="2:9" x14ac:dyDescent="0.25">
      <c r="B248" s="117" t="s">
        <v>164</v>
      </c>
      <c r="C248" s="119" t="s">
        <v>403</v>
      </c>
      <c r="D248" s="115" t="s">
        <v>369</v>
      </c>
      <c r="E248" s="22" t="str">
        <f t="shared" si="3"/>
        <v>AbileneFRIDAY HEALTH PLANS (MEDICARE ADVANTAGE)</v>
      </c>
      <c r="F248" s="22" t="s">
        <v>176</v>
      </c>
      <c r="G248" s="22" t="s">
        <v>173</v>
      </c>
      <c r="H248" s="22" t="s">
        <v>154</v>
      </c>
      <c r="I248" s="67">
        <v>400</v>
      </c>
    </row>
    <row r="249" spans="2:9" x14ac:dyDescent="0.25">
      <c r="B249" s="117" t="s">
        <v>309</v>
      </c>
      <c r="C249" s="118" t="s">
        <v>396</v>
      </c>
      <c r="D249" s="115" t="s">
        <v>369</v>
      </c>
      <c r="E249" s="22" t="str">
        <f t="shared" si="3"/>
        <v>AmarilloFRIDAY HEALTH PLANS (MEDICARE ADVANTAGE)</v>
      </c>
      <c r="F249" s="22" t="s">
        <v>176</v>
      </c>
      <c r="G249" s="22" t="s">
        <v>173</v>
      </c>
      <c r="H249" s="22" t="s">
        <v>154</v>
      </c>
      <c r="I249" s="67">
        <v>400</v>
      </c>
    </row>
    <row r="250" spans="2:9" x14ac:dyDescent="0.25">
      <c r="B250" s="117" t="s">
        <v>165</v>
      </c>
      <c r="C250" s="118" t="s">
        <v>398</v>
      </c>
      <c r="D250" s="115" t="s">
        <v>369</v>
      </c>
      <c r="E250" s="22" t="str">
        <f t="shared" si="3"/>
        <v>LongviewFRIDAY HEALTH PLANS (MEDICARE ADVANTAGE)</v>
      </c>
      <c r="F250" s="22" t="s">
        <v>176</v>
      </c>
      <c r="G250" s="22" t="s">
        <v>173</v>
      </c>
      <c r="H250" s="22" t="s">
        <v>154</v>
      </c>
      <c r="I250" s="67">
        <v>400</v>
      </c>
    </row>
    <row r="251" spans="2:9" x14ac:dyDescent="0.25">
      <c r="B251" s="117" t="s">
        <v>166</v>
      </c>
      <c r="C251" s="118" t="s">
        <v>399</v>
      </c>
      <c r="D251" s="115" t="s">
        <v>369</v>
      </c>
      <c r="E251" s="22" t="str">
        <f t="shared" si="3"/>
        <v>LufkinFRIDAY HEALTH PLANS (MEDICARE ADVANTAGE)</v>
      </c>
      <c r="F251" s="22" t="s">
        <v>176</v>
      </c>
      <c r="G251" s="22" t="s">
        <v>173</v>
      </c>
      <c r="H251" s="22" t="s">
        <v>154</v>
      </c>
      <c r="I251" s="67">
        <v>400</v>
      </c>
    </row>
    <row r="252" spans="2:9" x14ac:dyDescent="0.25">
      <c r="B252" s="117" t="s">
        <v>163</v>
      </c>
      <c r="C252" s="118" t="s">
        <v>404</v>
      </c>
      <c r="D252" s="115" t="s">
        <v>369</v>
      </c>
      <c r="E252" s="22" t="str">
        <f t="shared" si="3"/>
        <v>MidlandFRIDAY HEALTH PLANS (MEDICARE ADVANTAGE)</v>
      </c>
      <c r="F252" s="22" t="s">
        <v>176</v>
      </c>
      <c r="G252" s="22" t="s">
        <v>173</v>
      </c>
      <c r="H252" s="22" t="s">
        <v>154</v>
      </c>
      <c r="I252" s="67">
        <v>400</v>
      </c>
    </row>
    <row r="253" spans="2:9" x14ac:dyDescent="0.25">
      <c r="B253" s="117" t="s">
        <v>167</v>
      </c>
      <c r="C253" s="118" t="s">
        <v>405</v>
      </c>
      <c r="D253" s="115" t="s">
        <v>369</v>
      </c>
      <c r="E253" s="22" t="str">
        <f t="shared" si="3"/>
        <v>PasadenaFRIDAY HEALTH PLANS (MEDICARE ADVANTAGE)</v>
      </c>
      <c r="F253" s="22" t="s">
        <v>176</v>
      </c>
      <c r="G253" s="22" t="s">
        <v>173</v>
      </c>
      <c r="H253" s="22" t="s">
        <v>154</v>
      </c>
      <c r="I253" s="67">
        <v>400</v>
      </c>
    </row>
    <row r="254" spans="2:9" x14ac:dyDescent="0.25">
      <c r="B254" s="117" t="s">
        <v>168</v>
      </c>
      <c r="C254" s="118" t="s">
        <v>406</v>
      </c>
      <c r="D254" s="115" t="s">
        <v>369</v>
      </c>
      <c r="E254" s="22" t="str">
        <f t="shared" si="3"/>
        <v>WacoFRIDAY HEALTH PLANS (MEDICARE ADVANTAGE)</v>
      </c>
      <c r="F254" s="22" t="s">
        <v>176</v>
      </c>
      <c r="G254" s="22" t="s">
        <v>173</v>
      </c>
      <c r="H254" s="22" t="s">
        <v>154</v>
      </c>
      <c r="I254" s="67">
        <v>400</v>
      </c>
    </row>
    <row r="255" spans="2:9" x14ac:dyDescent="0.25">
      <c r="B255" s="117" t="s">
        <v>164</v>
      </c>
      <c r="C255" s="119" t="s">
        <v>403</v>
      </c>
      <c r="D255" s="115" t="s">
        <v>368</v>
      </c>
      <c r="E255" s="22" t="str">
        <f t="shared" si="3"/>
        <v>AbileneFRIDAY HEALTH PLANS (COMMERCIAL)</v>
      </c>
      <c r="F255" s="22" t="s">
        <v>172</v>
      </c>
      <c r="G255" s="22" t="s">
        <v>173</v>
      </c>
      <c r="H255" s="22" t="s">
        <v>154</v>
      </c>
      <c r="I255" s="67">
        <v>400</v>
      </c>
    </row>
    <row r="256" spans="2:9" x14ac:dyDescent="0.25">
      <c r="B256" s="117" t="s">
        <v>309</v>
      </c>
      <c r="C256" s="118" t="s">
        <v>396</v>
      </c>
      <c r="D256" s="115" t="s">
        <v>368</v>
      </c>
      <c r="E256" s="22" t="str">
        <f t="shared" si="3"/>
        <v>AmarilloFRIDAY HEALTH PLANS (COMMERCIAL)</v>
      </c>
      <c r="F256" s="22" t="s">
        <v>172</v>
      </c>
      <c r="G256" s="22" t="s">
        <v>173</v>
      </c>
      <c r="H256" s="22" t="s">
        <v>154</v>
      </c>
      <c r="I256" s="67">
        <v>400</v>
      </c>
    </row>
    <row r="257" spans="2:9" x14ac:dyDescent="0.25">
      <c r="B257" s="117" t="s">
        <v>165</v>
      </c>
      <c r="C257" s="118" t="s">
        <v>398</v>
      </c>
      <c r="D257" s="115" t="s">
        <v>368</v>
      </c>
      <c r="E257" s="22" t="str">
        <f t="shared" si="3"/>
        <v>LongviewFRIDAY HEALTH PLANS (COMMERCIAL)</v>
      </c>
      <c r="F257" s="22" t="s">
        <v>172</v>
      </c>
      <c r="G257" s="22" t="s">
        <v>173</v>
      </c>
      <c r="H257" s="22" t="s">
        <v>154</v>
      </c>
      <c r="I257" s="67">
        <v>400</v>
      </c>
    </row>
    <row r="258" spans="2:9" x14ac:dyDescent="0.25">
      <c r="B258" s="117" t="s">
        <v>166</v>
      </c>
      <c r="C258" s="118" t="s">
        <v>399</v>
      </c>
      <c r="D258" s="115" t="s">
        <v>368</v>
      </c>
      <c r="E258" s="22" t="str">
        <f t="shared" si="3"/>
        <v>LufkinFRIDAY HEALTH PLANS (COMMERCIAL)</v>
      </c>
      <c r="F258" s="22" t="s">
        <v>172</v>
      </c>
      <c r="G258" s="22" t="s">
        <v>173</v>
      </c>
      <c r="H258" s="22" t="s">
        <v>154</v>
      </c>
      <c r="I258" s="67">
        <v>400</v>
      </c>
    </row>
    <row r="259" spans="2:9" x14ac:dyDescent="0.25">
      <c r="B259" s="117" t="s">
        <v>163</v>
      </c>
      <c r="C259" s="118" t="s">
        <v>404</v>
      </c>
      <c r="D259" s="115" t="s">
        <v>368</v>
      </c>
      <c r="E259" s="22" t="str">
        <f t="shared" ref="E259:E322" si="4">CONCATENATE(C259,D259)</f>
        <v>MidlandFRIDAY HEALTH PLANS (COMMERCIAL)</v>
      </c>
      <c r="F259" s="22" t="s">
        <v>172</v>
      </c>
      <c r="G259" s="22" t="s">
        <v>173</v>
      </c>
      <c r="H259" s="22" t="s">
        <v>154</v>
      </c>
      <c r="I259" s="67">
        <v>400</v>
      </c>
    </row>
    <row r="260" spans="2:9" x14ac:dyDescent="0.25">
      <c r="B260" s="117" t="s">
        <v>167</v>
      </c>
      <c r="C260" s="118" t="s">
        <v>405</v>
      </c>
      <c r="D260" s="115" t="s">
        <v>368</v>
      </c>
      <c r="E260" s="22" t="str">
        <f t="shared" si="4"/>
        <v>PasadenaFRIDAY HEALTH PLANS (COMMERCIAL)</v>
      </c>
      <c r="F260" s="22" t="s">
        <v>172</v>
      </c>
      <c r="G260" s="22" t="s">
        <v>173</v>
      </c>
      <c r="H260" s="22" t="s">
        <v>154</v>
      </c>
      <c r="I260" s="67">
        <v>400</v>
      </c>
    </row>
    <row r="261" spans="2:9" x14ac:dyDescent="0.25">
      <c r="B261" s="117" t="s">
        <v>168</v>
      </c>
      <c r="C261" s="118" t="s">
        <v>406</v>
      </c>
      <c r="D261" s="115" t="s">
        <v>368</v>
      </c>
      <c r="E261" s="22" t="str">
        <f t="shared" si="4"/>
        <v>WacoFRIDAY HEALTH PLANS (COMMERCIAL)</v>
      </c>
      <c r="F261" s="22" t="s">
        <v>172</v>
      </c>
      <c r="G261" s="22" t="s">
        <v>173</v>
      </c>
      <c r="H261" s="22" t="s">
        <v>154</v>
      </c>
      <c r="I261" s="67">
        <v>400</v>
      </c>
    </row>
    <row r="262" spans="2:9" x14ac:dyDescent="0.25">
      <c r="B262" s="117" t="s">
        <v>164</v>
      </c>
      <c r="C262" s="119" t="s">
        <v>403</v>
      </c>
      <c r="D262" s="115" t="s">
        <v>370</v>
      </c>
      <c r="E262" s="22" t="str">
        <f t="shared" si="4"/>
        <v>AbileneGALAXY HEALTH NETWORK (COMMERCIAL)</v>
      </c>
      <c r="F262" s="22" t="s">
        <v>172</v>
      </c>
      <c r="G262" s="22" t="s">
        <v>173</v>
      </c>
      <c r="H262" s="22" t="s">
        <v>154</v>
      </c>
      <c r="I262" s="67">
        <v>383.4</v>
      </c>
    </row>
    <row r="263" spans="2:9" x14ac:dyDescent="0.25">
      <c r="B263" s="117" t="s">
        <v>161</v>
      </c>
      <c r="C263" s="119" t="s">
        <v>410</v>
      </c>
      <c r="D263" s="115" t="s">
        <v>370</v>
      </c>
      <c r="E263" s="22" t="str">
        <f t="shared" si="4"/>
        <v>AlexandriaGALAXY HEALTH NETWORK (COMMERCIAL)</v>
      </c>
      <c r="F263" s="22" t="s">
        <v>172</v>
      </c>
      <c r="G263" s="22" t="s">
        <v>173</v>
      </c>
      <c r="H263" s="22" t="s">
        <v>154</v>
      </c>
      <c r="I263" s="67">
        <v>383.4</v>
      </c>
    </row>
    <row r="264" spans="2:9" x14ac:dyDescent="0.25">
      <c r="B264" s="117" t="s">
        <v>155</v>
      </c>
      <c r="C264" s="118" t="s">
        <v>411</v>
      </c>
      <c r="D264" s="115" t="s">
        <v>370</v>
      </c>
      <c r="E264" s="22" t="str">
        <f t="shared" si="4"/>
        <v>Baton RougeGALAXY HEALTH NETWORK (COMMERCIAL)</v>
      </c>
      <c r="F264" s="22" t="s">
        <v>172</v>
      </c>
      <c r="G264" s="22" t="s">
        <v>173</v>
      </c>
      <c r="H264" s="22" t="s">
        <v>154</v>
      </c>
      <c r="I264" s="67">
        <v>383.4</v>
      </c>
    </row>
    <row r="265" spans="2:9" x14ac:dyDescent="0.25">
      <c r="B265" s="117" t="s">
        <v>156</v>
      </c>
      <c r="C265" s="119" t="s">
        <v>400</v>
      </c>
      <c r="D265" s="115" t="s">
        <v>370</v>
      </c>
      <c r="E265" s="22" t="str">
        <f t="shared" si="4"/>
        <v>DeRidderGALAXY HEALTH NETWORK (COMMERCIAL)</v>
      </c>
      <c r="F265" s="22" t="s">
        <v>172</v>
      </c>
      <c r="G265" s="22" t="s">
        <v>173</v>
      </c>
      <c r="H265" s="22" t="s">
        <v>154</v>
      </c>
      <c r="I265" s="67">
        <v>383.4</v>
      </c>
    </row>
    <row r="266" spans="2:9" x14ac:dyDescent="0.25">
      <c r="B266" s="117" t="s">
        <v>162</v>
      </c>
      <c r="C266" s="119" t="s">
        <v>62</v>
      </c>
      <c r="D266" s="115" t="s">
        <v>370</v>
      </c>
      <c r="E266" s="22" t="str">
        <f t="shared" si="4"/>
        <v>GNOGALAXY HEALTH NETWORK (COMMERCIAL)</v>
      </c>
      <c r="F266" s="22" t="s">
        <v>172</v>
      </c>
      <c r="G266" s="22" t="s">
        <v>173</v>
      </c>
      <c r="H266" s="22" t="s">
        <v>154</v>
      </c>
      <c r="I266" s="67">
        <v>383.4</v>
      </c>
    </row>
    <row r="267" spans="2:9" x14ac:dyDescent="0.25">
      <c r="B267" s="117" t="s">
        <v>169</v>
      </c>
      <c r="C267" s="119" t="s">
        <v>397</v>
      </c>
      <c r="D267" s="115" t="s">
        <v>370</v>
      </c>
      <c r="E267" s="22" t="str">
        <f t="shared" si="4"/>
        <v>KatyGALAXY HEALTH NETWORK (COMMERCIAL)</v>
      </c>
      <c r="F267" s="22" t="s">
        <v>172</v>
      </c>
      <c r="G267" s="22" t="s">
        <v>173</v>
      </c>
      <c r="H267" s="22" t="s">
        <v>154</v>
      </c>
      <c r="I267" s="67">
        <v>383.4</v>
      </c>
    </row>
    <row r="268" spans="2:9" x14ac:dyDescent="0.25">
      <c r="B268" s="117" t="s">
        <v>158</v>
      </c>
      <c r="C268" s="118" t="s">
        <v>412</v>
      </c>
      <c r="D268" s="115" t="s">
        <v>370</v>
      </c>
      <c r="E268" s="22" t="str">
        <f t="shared" si="4"/>
        <v>KentwoodGALAXY HEALTH NETWORK (COMMERCIAL)</v>
      </c>
      <c r="F268" s="22" t="s">
        <v>172</v>
      </c>
      <c r="G268" s="22" t="s">
        <v>173</v>
      </c>
      <c r="H268" s="22" t="s">
        <v>154</v>
      </c>
      <c r="I268" s="67">
        <v>383.4</v>
      </c>
    </row>
    <row r="269" spans="2:9" x14ac:dyDescent="0.25">
      <c r="B269" s="117" t="s">
        <v>149</v>
      </c>
      <c r="C269" s="119" t="s">
        <v>413</v>
      </c>
      <c r="D269" s="115" t="s">
        <v>370</v>
      </c>
      <c r="E269" s="22" t="str">
        <f t="shared" si="4"/>
        <v>LafayetteGALAXY HEALTH NETWORK (COMMERCIAL)</v>
      </c>
      <c r="F269" s="22" t="s">
        <v>172</v>
      </c>
      <c r="G269" s="22" t="s">
        <v>173</v>
      </c>
      <c r="H269" s="22" t="s">
        <v>154</v>
      </c>
      <c r="I269" s="67">
        <v>383.4</v>
      </c>
    </row>
    <row r="270" spans="2:9" x14ac:dyDescent="0.25">
      <c r="B270" s="117" t="s">
        <v>157</v>
      </c>
      <c r="C270" s="119" t="s">
        <v>401</v>
      </c>
      <c r="D270" s="115" t="s">
        <v>370</v>
      </c>
      <c r="E270" s="22" t="str">
        <f t="shared" si="4"/>
        <v>Lake CharlesGALAXY HEALTH NETWORK (COMMERCIAL)</v>
      </c>
      <c r="F270" s="22" t="s">
        <v>172</v>
      </c>
      <c r="G270" s="22" t="s">
        <v>173</v>
      </c>
      <c r="H270" s="22" t="s">
        <v>154</v>
      </c>
      <c r="I270" s="67">
        <v>383.4</v>
      </c>
    </row>
    <row r="271" spans="2:9" x14ac:dyDescent="0.25">
      <c r="B271" s="117" t="s">
        <v>165</v>
      </c>
      <c r="C271" s="119" t="s">
        <v>398</v>
      </c>
      <c r="D271" s="115" t="s">
        <v>370</v>
      </c>
      <c r="E271" s="22" t="str">
        <f t="shared" si="4"/>
        <v>LongviewGALAXY HEALTH NETWORK (COMMERCIAL)</v>
      </c>
      <c r="F271" s="22" t="s">
        <v>172</v>
      </c>
      <c r="G271" s="22" t="s">
        <v>173</v>
      </c>
      <c r="H271" s="22" t="s">
        <v>154</v>
      </c>
      <c r="I271" s="67">
        <v>383.4</v>
      </c>
    </row>
    <row r="272" spans="2:9" x14ac:dyDescent="0.25">
      <c r="B272" s="117" t="s">
        <v>163</v>
      </c>
      <c r="C272" s="119" t="s">
        <v>404</v>
      </c>
      <c r="D272" s="115" t="s">
        <v>370</v>
      </c>
      <c r="E272" s="22" t="str">
        <f t="shared" si="4"/>
        <v>MidlandGALAXY HEALTH NETWORK (COMMERCIAL)</v>
      </c>
      <c r="F272" s="22" t="s">
        <v>172</v>
      </c>
      <c r="G272" s="22" t="s">
        <v>173</v>
      </c>
      <c r="H272" s="22" t="s">
        <v>154</v>
      </c>
      <c r="I272" s="67">
        <v>383.4</v>
      </c>
    </row>
    <row r="273" spans="2:9" x14ac:dyDescent="0.25">
      <c r="B273" s="117" t="s">
        <v>160</v>
      </c>
      <c r="C273" s="119" t="s">
        <v>414</v>
      </c>
      <c r="D273" s="115" t="s">
        <v>370</v>
      </c>
      <c r="E273" s="22" t="str">
        <f t="shared" si="4"/>
        <v>OpelousasGALAXY HEALTH NETWORK (COMMERCIAL)</v>
      </c>
      <c r="F273" s="22" t="s">
        <v>172</v>
      </c>
      <c r="G273" s="22" t="s">
        <v>173</v>
      </c>
      <c r="H273" s="22" t="s">
        <v>154</v>
      </c>
      <c r="I273" s="67">
        <v>383.4</v>
      </c>
    </row>
    <row r="274" spans="2:9" x14ac:dyDescent="0.25">
      <c r="B274" s="117" t="s">
        <v>161</v>
      </c>
      <c r="C274" s="22" t="s">
        <v>61</v>
      </c>
      <c r="D274" s="22" t="s">
        <v>199</v>
      </c>
      <c r="E274" s="22" t="str">
        <f t="shared" si="4"/>
        <v>ALEXANDRIAGILSBAR 360 ALLIANCE (COMMERCIAL</v>
      </c>
      <c r="F274" s="22" t="s">
        <v>172</v>
      </c>
      <c r="G274" s="22" t="s">
        <v>173</v>
      </c>
      <c r="H274" s="22" t="s">
        <v>154</v>
      </c>
      <c r="I274" s="67">
        <v>300</v>
      </c>
    </row>
    <row r="275" spans="2:9" x14ac:dyDescent="0.25">
      <c r="B275" s="117" t="s">
        <v>155</v>
      </c>
      <c r="C275" s="22" t="s">
        <v>53</v>
      </c>
      <c r="D275" s="22" t="s">
        <v>199</v>
      </c>
      <c r="E275" s="22" t="str">
        <f t="shared" si="4"/>
        <v>BATON ROUGEGILSBAR 360 ALLIANCE (COMMERCIAL</v>
      </c>
      <c r="F275" s="22" t="s">
        <v>172</v>
      </c>
      <c r="G275" s="22" t="s">
        <v>173</v>
      </c>
      <c r="H275" s="22" t="s">
        <v>154</v>
      </c>
      <c r="I275" s="67">
        <v>300</v>
      </c>
    </row>
    <row r="276" spans="2:9" x14ac:dyDescent="0.25">
      <c r="B276" s="117" t="s">
        <v>156</v>
      </c>
      <c r="C276" s="22" t="s">
        <v>55</v>
      </c>
      <c r="D276" s="22" t="s">
        <v>199</v>
      </c>
      <c r="E276" s="22" t="str">
        <f t="shared" si="4"/>
        <v>DERIDDERGILSBAR 360 ALLIANCE (COMMERCIAL</v>
      </c>
      <c r="F276" s="22" t="s">
        <v>172</v>
      </c>
      <c r="G276" s="22" t="s">
        <v>173</v>
      </c>
      <c r="H276" s="22" t="s">
        <v>154</v>
      </c>
      <c r="I276" s="67">
        <v>300</v>
      </c>
    </row>
    <row r="277" spans="2:9" x14ac:dyDescent="0.25">
      <c r="B277" s="117" t="s">
        <v>162</v>
      </c>
      <c r="C277" s="22" t="s">
        <v>62</v>
      </c>
      <c r="D277" s="22" t="s">
        <v>199</v>
      </c>
      <c r="E277" s="22" t="str">
        <f t="shared" si="4"/>
        <v>GNOGILSBAR 360 ALLIANCE (COMMERCIAL</v>
      </c>
      <c r="F277" s="22" t="s">
        <v>172</v>
      </c>
      <c r="G277" s="22" t="s">
        <v>173</v>
      </c>
      <c r="H277" s="22" t="s">
        <v>154</v>
      </c>
      <c r="I277" s="67">
        <v>300</v>
      </c>
    </row>
    <row r="278" spans="2:9" x14ac:dyDescent="0.25">
      <c r="B278" s="117" t="s">
        <v>158</v>
      </c>
      <c r="C278" s="22" t="s">
        <v>159</v>
      </c>
      <c r="D278" s="22" t="s">
        <v>199</v>
      </c>
      <c r="E278" s="22" t="str">
        <f t="shared" si="4"/>
        <v>KENTWOODGILSBAR 360 ALLIANCE (COMMERCIAL</v>
      </c>
      <c r="F278" s="22" t="s">
        <v>172</v>
      </c>
      <c r="G278" s="22" t="s">
        <v>173</v>
      </c>
      <c r="H278" s="22" t="s">
        <v>154</v>
      </c>
      <c r="I278" s="67">
        <v>300</v>
      </c>
    </row>
    <row r="279" spans="2:9" x14ac:dyDescent="0.25">
      <c r="B279" s="117" t="s">
        <v>149</v>
      </c>
      <c r="C279" s="22" t="s">
        <v>150</v>
      </c>
      <c r="D279" s="22" t="s">
        <v>199</v>
      </c>
      <c r="E279" s="22" t="str">
        <f t="shared" si="4"/>
        <v>LAFAYETTEGILSBAR 360 ALLIANCE (COMMERCIAL</v>
      </c>
      <c r="F279" s="22" t="s">
        <v>172</v>
      </c>
      <c r="G279" s="22" t="s">
        <v>173</v>
      </c>
      <c r="H279" s="22" t="s">
        <v>154</v>
      </c>
      <c r="I279" s="67">
        <v>300</v>
      </c>
    </row>
    <row r="280" spans="2:9" x14ac:dyDescent="0.25">
      <c r="B280" s="117" t="s">
        <v>157</v>
      </c>
      <c r="C280" s="22" t="s">
        <v>57</v>
      </c>
      <c r="D280" s="22" t="s">
        <v>199</v>
      </c>
      <c r="E280" s="22" t="str">
        <f t="shared" si="4"/>
        <v>LAKE CHARLESGILSBAR 360 ALLIANCE (COMMERCIAL</v>
      </c>
      <c r="F280" s="22" t="s">
        <v>172</v>
      </c>
      <c r="G280" s="22" t="s">
        <v>173</v>
      </c>
      <c r="H280" s="22" t="s">
        <v>154</v>
      </c>
      <c r="I280" s="67">
        <v>300</v>
      </c>
    </row>
    <row r="281" spans="2:9" x14ac:dyDescent="0.25">
      <c r="B281" s="117" t="s">
        <v>160</v>
      </c>
      <c r="C281" s="22" t="s">
        <v>60</v>
      </c>
      <c r="D281" s="22" t="s">
        <v>199</v>
      </c>
      <c r="E281" s="22" t="str">
        <f t="shared" si="4"/>
        <v>OPELOUSASGILSBAR 360 ALLIANCE (COMMERCIAL</v>
      </c>
      <c r="F281" s="22" t="s">
        <v>172</v>
      </c>
      <c r="G281" s="22" t="s">
        <v>173</v>
      </c>
      <c r="H281" s="22" t="s">
        <v>154</v>
      </c>
      <c r="I281" s="67">
        <v>300</v>
      </c>
    </row>
    <row r="282" spans="2:9" x14ac:dyDescent="0.25">
      <c r="B282" s="117"/>
      <c r="C282" s="119" t="s">
        <v>407</v>
      </c>
      <c r="D282" s="115" t="s">
        <v>371</v>
      </c>
      <c r="E282" s="22" t="str">
        <f t="shared" si="4"/>
        <v>BiloxiHARRISON COUNTY (COMMERCIAL)</v>
      </c>
      <c r="F282" s="22" t="s">
        <v>172</v>
      </c>
      <c r="G282" s="22" t="s">
        <v>173</v>
      </c>
      <c r="H282" s="22" t="s">
        <v>154</v>
      </c>
      <c r="I282" s="67">
        <v>300</v>
      </c>
    </row>
    <row r="283" spans="2:9" x14ac:dyDescent="0.25">
      <c r="B283" s="117" t="s">
        <v>164</v>
      </c>
      <c r="C283" s="22" t="s">
        <v>49</v>
      </c>
      <c r="D283" s="22" t="s">
        <v>200</v>
      </c>
      <c r="E283" s="22" t="str">
        <f t="shared" si="4"/>
        <v>ABILENEHAWAIIAN MAINLAND (MEDICARE ADVANTAGE)</v>
      </c>
      <c r="F283" s="22" t="s">
        <v>176</v>
      </c>
      <c r="G283" s="22" t="s">
        <v>290</v>
      </c>
      <c r="H283" s="22" t="s">
        <v>154</v>
      </c>
      <c r="I283" s="67">
        <v>203.78424110399999</v>
      </c>
    </row>
    <row r="284" spans="2:9" x14ac:dyDescent="0.25">
      <c r="B284" s="121" t="s">
        <v>309</v>
      </c>
      <c r="C284" s="22" t="s">
        <v>261</v>
      </c>
      <c r="D284" s="22" t="s">
        <v>200</v>
      </c>
      <c r="E284" s="22" t="str">
        <f t="shared" si="4"/>
        <v>AMARILLOHAWAIIAN MAINLAND (MEDICARE ADVANTAGE)</v>
      </c>
      <c r="F284" s="22" t="s">
        <v>176</v>
      </c>
      <c r="G284" s="22" t="s">
        <v>290</v>
      </c>
      <c r="H284" s="22" t="s">
        <v>154</v>
      </c>
      <c r="I284" s="67">
        <v>201.62127823199998</v>
      </c>
    </row>
    <row r="285" spans="2:9" x14ac:dyDescent="0.25">
      <c r="B285" s="117" t="s">
        <v>169</v>
      </c>
      <c r="C285" s="22" t="s">
        <v>52</v>
      </c>
      <c r="D285" s="22" t="s">
        <v>200</v>
      </c>
      <c r="E285" s="22" t="str">
        <f t="shared" si="4"/>
        <v>KATYHAWAIIAN MAINLAND (MEDICARE ADVANTAGE)</v>
      </c>
      <c r="F285" s="22" t="s">
        <v>176</v>
      </c>
      <c r="G285" s="22" t="s">
        <v>290</v>
      </c>
      <c r="H285" s="22" t="s">
        <v>154</v>
      </c>
      <c r="I285" s="67">
        <v>222.90160859999997</v>
      </c>
    </row>
    <row r="286" spans="2:9" x14ac:dyDescent="0.25">
      <c r="B286" s="117" t="s">
        <v>165</v>
      </c>
      <c r="C286" s="22" t="s">
        <v>50</v>
      </c>
      <c r="D286" s="22" t="s">
        <v>200</v>
      </c>
      <c r="E286" s="22" t="str">
        <f t="shared" si="4"/>
        <v>LONGVIEWHAWAIIAN MAINLAND (MEDICARE ADVANTAGE)</v>
      </c>
      <c r="F286" s="22" t="s">
        <v>176</v>
      </c>
      <c r="G286" s="22" t="s">
        <v>290</v>
      </c>
      <c r="H286" s="22" t="s">
        <v>154</v>
      </c>
      <c r="I286" s="67">
        <v>205.51729831200001</v>
      </c>
    </row>
    <row r="287" spans="2:9" x14ac:dyDescent="0.25">
      <c r="B287" s="117" t="s">
        <v>166</v>
      </c>
      <c r="C287" s="22" t="s">
        <v>51</v>
      </c>
      <c r="D287" s="22" t="s">
        <v>200</v>
      </c>
      <c r="E287" s="22" t="str">
        <f t="shared" si="4"/>
        <v>LUFKINHAWAIIAN MAINLAND (MEDICARE ADVANTAGE)</v>
      </c>
      <c r="F287" s="22" t="s">
        <v>176</v>
      </c>
      <c r="G287" s="22" t="s">
        <v>290</v>
      </c>
      <c r="H287" s="22" t="s">
        <v>154</v>
      </c>
      <c r="I287" s="67">
        <v>205.51729831200001</v>
      </c>
    </row>
    <row r="288" spans="2:9" x14ac:dyDescent="0.25">
      <c r="B288" s="117" t="s">
        <v>163</v>
      </c>
      <c r="C288" s="22" t="s">
        <v>48</v>
      </c>
      <c r="D288" s="22" t="s">
        <v>200</v>
      </c>
      <c r="E288" s="22" t="str">
        <f t="shared" si="4"/>
        <v>MIDLANDHAWAIIAN MAINLAND (MEDICARE ADVANTAGE)</v>
      </c>
      <c r="F288" s="22" t="s">
        <v>176</v>
      </c>
      <c r="G288" s="22" t="s">
        <v>290</v>
      </c>
      <c r="H288" s="22" t="s">
        <v>154</v>
      </c>
      <c r="I288" s="67">
        <v>202.42735135200002</v>
      </c>
    </row>
    <row r="289" spans="2:9" x14ac:dyDescent="0.25">
      <c r="B289" s="117" t="s">
        <v>164</v>
      </c>
      <c r="C289" s="119" t="s">
        <v>403</v>
      </c>
      <c r="D289" s="115" t="s">
        <v>372</v>
      </c>
      <c r="E289" s="22" t="str">
        <f t="shared" si="4"/>
        <v>AbileneHEALTHCARE HIGHWAYS (COMMERCIAL)</v>
      </c>
      <c r="F289" s="22" t="s">
        <v>172</v>
      </c>
      <c r="G289" s="22" t="s">
        <v>173</v>
      </c>
      <c r="H289" s="22" t="s">
        <v>154</v>
      </c>
      <c r="I289" s="67">
        <v>300</v>
      </c>
    </row>
    <row r="290" spans="2:9" x14ac:dyDescent="0.25">
      <c r="B290" s="117" t="s">
        <v>309</v>
      </c>
      <c r="C290" s="118" t="s">
        <v>396</v>
      </c>
      <c r="D290" s="115" t="s">
        <v>372</v>
      </c>
      <c r="E290" s="22" t="str">
        <f t="shared" si="4"/>
        <v>AmarilloHEALTHCARE HIGHWAYS (COMMERCIAL)</v>
      </c>
      <c r="F290" s="22" t="s">
        <v>172</v>
      </c>
      <c r="G290" s="22" t="s">
        <v>173</v>
      </c>
      <c r="H290" s="22" t="s">
        <v>154</v>
      </c>
      <c r="I290" s="67">
        <v>300</v>
      </c>
    </row>
    <row r="291" spans="2:9" x14ac:dyDescent="0.25">
      <c r="B291" s="117" t="s">
        <v>169</v>
      </c>
      <c r="C291" s="118" t="s">
        <v>397</v>
      </c>
      <c r="D291" s="115" t="s">
        <v>372</v>
      </c>
      <c r="E291" s="22" t="str">
        <f t="shared" si="4"/>
        <v>KatyHEALTHCARE HIGHWAYS (COMMERCIAL)</v>
      </c>
      <c r="F291" s="22" t="s">
        <v>172</v>
      </c>
      <c r="G291" s="22" t="s">
        <v>173</v>
      </c>
      <c r="H291" s="22" t="s">
        <v>154</v>
      </c>
      <c r="I291" s="67">
        <v>300</v>
      </c>
    </row>
    <row r="292" spans="2:9" x14ac:dyDescent="0.25">
      <c r="B292" s="117" t="s">
        <v>157</v>
      </c>
      <c r="C292" s="118" t="s">
        <v>401</v>
      </c>
      <c r="D292" s="115" t="s">
        <v>372</v>
      </c>
      <c r="E292" s="22" t="str">
        <f t="shared" si="4"/>
        <v>Lake CharlesHEALTHCARE HIGHWAYS (COMMERCIAL)</v>
      </c>
      <c r="F292" s="22" t="s">
        <v>172</v>
      </c>
      <c r="G292" s="22" t="s">
        <v>173</v>
      </c>
      <c r="H292" s="22" t="s">
        <v>154</v>
      </c>
      <c r="I292" s="67">
        <v>300</v>
      </c>
    </row>
    <row r="293" spans="2:9" x14ac:dyDescent="0.25">
      <c r="B293" s="117" t="s">
        <v>165</v>
      </c>
      <c r="C293" s="118" t="s">
        <v>398</v>
      </c>
      <c r="D293" s="115" t="s">
        <v>372</v>
      </c>
      <c r="E293" s="22" t="str">
        <f t="shared" si="4"/>
        <v>LongviewHEALTHCARE HIGHWAYS (COMMERCIAL)</v>
      </c>
      <c r="F293" s="22" t="s">
        <v>172</v>
      </c>
      <c r="G293" s="22" t="s">
        <v>173</v>
      </c>
      <c r="H293" s="22" t="s">
        <v>154</v>
      </c>
      <c r="I293" s="67">
        <v>300</v>
      </c>
    </row>
    <row r="294" spans="2:9" x14ac:dyDescent="0.25">
      <c r="B294" s="117" t="s">
        <v>166</v>
      </c>
      <c r="C294" s="118" t="s">
        <v>399</v>
      </c>
      <c r="D294" s="115" t="s">
        <v>372</v>
      </c>
      <c r="E294" s="22" t="str">
        <f t="shared" si="4"/>
        <v>LufkinHEALTHCARE HIGHWAYS (COMMERCIAL)</v>
      </c>
      <c r="F294" s="22" t="s">
        <v>172</v>
      </c>
      <c r="G294" s="22" t="s">
        <v>173</v>
      </c>
      <c r="H294" s="22" t="s">
        <v>154</v>
      </c>
      <c r="I294" s="67">
        <v>300</v>
      </c>
    </row>
    <row r="295" spans="2:9" x14ac:dyDescent="0.25">
      <c r="B295" s="117" t="s">
        <v>163</v>
      </c>
      <c r="C295" s="118" t="s">
        <v>404</v>
      </c>
      <c r="D295" s="115" t="s">
        <v>372</v>
      </c>
      <c r="E295" s="22" t="str">
        <f t="shared" si="4"/>
        <v>MidlandHEALTHCARE HIGHWAYS (COMMERCIAL)</v>
      </c>
      <c r="F295" s="22" t="s">
        <v>172</v>
      </c>
      <c r="G295" s="22" t="s">
        <v>173</v>
      </c>
      <c r="H295" s="22" t="s">
        <v>154</v>
      </c>
      <c r="I295" s="67">
        <v>300</v>
      </c>
    </row>
    <row r="296" spans="2:9" x14ac:dyDescent="0.25">
      <c r="B296" s="117" t="s">
        <v>167</v>
      </c>
      <c r="C296" s="118" t="s">
        <v>405</v>
      </c>
      <c r="D296" s="115" t="s">
        <v>372</v>
      </c>
      <c r="E296" s="22" t="str">
        <f t="shared" si="4"/>
        <v>PasadenaHEALTHCARE HIGHWAYS (COMMERCIAL)</v>
      </c>
      <c r="F296" s="22" t="s">
        <v>172</v>
      </c>
      <c r="G296" s="22" t="s">
        <v>173</v>
      </c>
      <c r="H296" s="22" t="s">
        <v>154</v>
      </c>
      <c r="I296" s="67">
        <v>300</v>
      </c>
    </row>
    <row r="297" spans="2:9" x14ac:dyDescent="0.25">
      <c r="B297" s="117" t="s">
        <v>168</v>
      </c>
      <c r="C297" s="118" t="s">
        <v>406</v>
      </c>
      <c r="D297" s="115" t="s">
        <v>372</v>
      </c>
      <c r="E297" s="22" t="str">
        <f t="shared" si="4"/>
        <v>WacoHEALTHCARE HIGHWAYS (COMMERCIAL)</v>
      </c>
      <c r="F297" s="22" t="s">
        <v>172</v>
      </c>
      <c r="G297" s="22" t="s">
        <v>173</v>
      </c>
      <c r="H297" s="22" t="s">
        <v>154</v>
      </c>
      <c r="I297" s="67">
        <v>300</v>
      </c>
    </row>
    <row r="298" spans="2:9" x14ac:dyDescent="0.25">
      <c r="B298" s="117" t="s">
        <v>161</v>
      </c>
      <c r="C298" s="22" t="s">
        <v>61</v>
      </c>
      <c r="D298" s="22" t="s">
        <v>202</v>
      </c>
      <c r="E298" s="22" t="str">
        <f t="shared" si="4"/>
        <v>ALEXANDRIAHEALTHY BLUE (MEDICAID)</v>
      </c>
      <c r="F298" s="22" t="s">
        <v>178</v>
      </c>
      <c r="G298" s="22" t="s">
        <v>173</v>
      </c>
      <c r="H298" s="22" t="s">
        <v>154</v>
      </c>
      <c r="I298" s="67">
        <v>175</v>
      </c>
    </row>
    <row r="299" spans="2:9" x14ac:dyDescent="0.25">
      <c r="B299" s="117" t="s">
        <v>155</v>
      </c>
      <c r="C299" s="22" t="s">
        <v>53</v>
      </c>
      <c r="D299" s="22" t="s">
        <v>202</v>
      </c>
      <c r="E299" s="22" t="str">
        <f t="shared" si="4"/>
        <v>BATON ROUGEHEALTHY BLUE (MEDICAID)</v>
      </c>
      <c r="F299" s="22" t="s">
        <v>178</v>
      </c>
      <c r="G299" s="22" t="s">
        <v>173</v>
      </c>
      <c r="H299" s="22" t="s">
        <v>154</v>
      </c>
      <c r="I299" s="67">
        <v>175</v>
      </c>
    </row>
    <row r="300" spans="2:9" x14ac:dyDescent="0.25">
      <c r="B300" s="117" t="s">
        <v>156</v>
      </c>
      <c r="C300" s="22" t="s">
        <v>55</v>
      </c>
      <c r="D300" s="22" t="s">
        <v>202</v>
      </c>
      <c r="E300" s="22" t="str">
        <f t="shared" si="4"/>
        <v>DERIDDERHEALTHY BLUE (MEDICAID)</v>
      </c>
      <c r="F300" s="22" t="s">
        <v>178</v>
      </c>
      <c r="G300" s="22" t="s">
        <v>173</v>
      </c>
      <c r="H300" s="22" t="s">
        <v>154</v>
      </c>
      <c r="I300" s="67">
        <v>175</v>
      </c>
    </row>
    <row r="301" spans="2:9" x14ac:dyDescent="0.25">
      <c r="B301" s="117" t="s">
        <v>162</v>
      </c>
      <c r="C301" s="22" t="s">
        <v>62</v>
      </c>
      <c r="D301" s="22" t="s">
        <v>202</v>
      </c>
      <c r="E301" s="22" t="str">
        <f t="shared" si="4"/>
        <v>GNOHEALTHY BLUE (MEDICAID)</v>
      </c>
      <c r="F301" s="22" t="s">
        <v>178</v>
      </c>
      <c r="G301" s="22" t="s">
        <v>173</v>
      </c>
      <c r="H301" s="22" t="s">
        <v>154</v>
      </c>
      <c r="I301" s="67">
        <v>175</v>
      </c>
    </row>
    <row r="302" spans="2:9" x14ac:dyDescent="0.25">
      <c r="B302" s="117" t="s">
        <v>158</v>
      </c>
      <c r="C302" s="22" t="s">
        <v>159</v>
      </c>
      <c r="D302" s="22" t="s">
        <v>202</v>
      </c>
      <c r="E302" s="22" t="str">
        <f t="shared" si="4"/>
        <v>KENTWOODHEALTHY BLUE (MEDICAID)</v>
      </c>
      <c r="F302" s="22" t="s">
        <v>178</v>
      </c>
      <c r="G302" s="22" t="s">
        <v>173</v>
      </c>
      <c r="H302" s="22" t="s">
        <v>154</v>
      </c>
      <c r="I302" s="67">
        <v>175</v>
      </c>
    </row>
    <row r="303" spans="2:9" x14ac:dyDescent="0.25">
      <c r="B303" s="117" t="s">
        <v>149</v>
      </c>
      <c r="C303" s="22" t="s">
        <v>150</v>
      </c>
      <c r="D303" s="22" t="s">
        <v>202</v>
      </c>
      <c r="E303" s="22" t="str">
        <f t="shared" si="4"/>
        <v>LAFAYETTEHEALTHY BLUE (MEDICAID)</v>
      </c>
      <c r="F303" s="22" t="s">
        <v>178</v>
      </c>
      <c r="G303" s="22" t="s">
        <v>173</v>
      </c>
      <c r="H303" s="22" t="s">
        <v>154</v>
      </c>
      <c r="I303" s="67">
        <v>175</v>
      </c>
    </row>
    <row r="304" spans="2:9" x14ac:dyDescent="0.25">
      <c r="B304" s="117" t="s">
        <v>157</v>
      </c>
      <c r="C304" s="22" t="s">
        <v>57</v>
      </c>
      <c r="D304" s="22" t="s">
        <v>202</v>
      </c>
      <c r="E304" s="22" t="str">
        <f t="shared" si="4"/>
        <v>LAKE CHARLESHEALTHY BLUE (MEDICAID)</v>
      </c>
      <c r="F304" s="22" t="s">
        <v>178</v>
      </c>
      <c r="G304" s="22" t="s">
        <v>173</v>
      </c>
      <c r="H304" s="22" t="s">
        <v>154</v>
      </c>
      <c r="I304" s="67">
        <v>175</v>
      </c>
    </row>
    <row r="305" spans="2:9" x14ac:dyDescent="0.25">
      <c r="B305" s="117" t="s">
        <v>160</v>
      </c>
      <c r="C305" s="22" t="s">
        <v>60</v>
      </c>
      <c r="D305" s="22" t="s">
        <v>202</v>
      </c>
      <c r="E305" s="22" t="str">
        <f t="shared" si="4"/>
        <v>OPELOUSASHEALTHY BLUE (MEDICAID)</v>
      </c>
      <c r="F305" s="22" t="s">
        <v>178</v>
      </c>
      <c r="G305" s="22" t="s">
        <v>173</v>
      </c>
      <c r="H305" s="22" t="s">
        <v>154</v>
      </c>
      <c r="I305" s="67">
        <v>175</v>
      </c>
    </row>
    <row r="306" spans="2:9" x14ac:dyDescent="0.25">
      <c r="B306" s="117" t="s">
        <v>311</v>
      </c>
      <c r="C306" s="119" t="s">
        <v>402</v>
      </c>
      <c r="D306" s="22" t="s">
        <v>202</v>
      </c>
      <c r="E306" s="22" t="str">
        <f t="shared" si="4"/>
        <v>ShreveportHEALTHY BLUE (MEDICAID)</v>
      </c>
      <c r="F306" s="22" t="s">
        <v>178</v>
      </c>
      <c r="G306" s="22" t="s">
        <v>173</v>
      </c>
      <c r="H306" s="22" t="s">
        <v>154</v>
      </c>
      <c r="I306" s="67">
        <v>175</v>
      </c>
    </row>
    <row r="307" spans="2:9" x14ac:dyDescent="0.25">
      <c r="B307" s="117" t="s">
        <v>168</v>
      </c>
      <c r="C307" s="119" t="s">
        <v>406</v>
      </c>
      <c r="D307" s="115" t="s">
        <v>373</v>
      </c>
      <c r="E307" s="22" t="str">
        <f t="shared" si="4"/>
        <v>WacoHEART OF TX MHMR (MEDICAID)</v>
      </c>
      <c r="F307" s="22" t="s">
        <v>178</v>
      </c>
      <c r="G307" s="22" t="s">
        <v>173</v>
      </c>
      <c r="H307" s="22" t="s">
        <v>154</v>
      </c>
      <c r="I307" s="67">
        <v>0</v>
      </c>
    </row>
    <row r="308" spans="2:9" x14ac:dyDescent="0.25">
      <c r="B308" s="117" t="s">
        <v>164</v>
      </c>
      <c r="C308" s="22" t="s">
        <v>49</v>
      </c>
      <c r="D308" s="22" t="s">
        <v>203</v>
      </c>
      <c r="E308" s="22" t="str">
        <f t="shared" si="4"/>
        <v>ABILENEHUMANA (COMMERCIAL)</v>
      </c>
      <c r="F308" s="22" t="s">
        <v>172</v>
      </c>
      <c r="G308" s="22" t="s">
        <v>173</v>
      </c>
      <c r="H308" s="22" t="s">
        <v>154</v>
      </c>
      <c r="I308" s="67">
        <v>265</v>
      </c>
    </row>
    <row r="309" spans="2:9" x14ac:dyDescent="0.25">
      <c r="B309" s="117" t="s">
        <v>161</v>
      </c>
      <c r="C309" s="22" t="s">
        <v>61</v>
      </c>
      <c r="D309" s="22" t="s">
        <v>203</v>
      </c>
      <c r="E309" s="22" t="str">
        <f t="shared" si="4"/>
        <v>ALEXANDRIAHUMANA (COMMERCIAL)</v>
      </c>
      <c r="F309" s="22" t="s">
        <v>172</v>
      </c>
      <c r="G309" s="22" t="s">
        <v>173</v>
      </c>
      <c r="H309" s="22" t="s">
        <v>154</v>
      </c>
      <c r="I309" s="67">
        <v>265</v>
      </c>
    </row>
    <row r="310" spans="2:9" x14ac:dyDescent="0.25">
      <c r="B310" s="117" t="s">
        <v>309</v>
      </c>
      <c r="C310" s="119" t="s">
        <v>396</v>
      </c>
      <c r="D310" s="22" t="s">
        <v>203</v>
      </c>
      <c r="E310" s="22" t="str">
        <f t="shared" si="4"/>
        <v>AmarilloHUMANA (COMMERCIAL)</v>
      </c>
      <c r="F310" s="22" t="s">
        <v>172</v>
      </c>
      <c r="G310" s="22" t="s">
        <v>173</v>
      </c>
      <c r="H310" s="22" t="s">
        <v>154</v>
      </c>
      <c r="I310" s="67">
        <v>265</v>
      </c>
    </row>
    <row r="311" spans="2:9" x14ac:dyDescent="0.25">
      <c r="B311" s="117" t="s">
        <v>155</v>
      </c>
      <c r="C311" s="22" t="s">
        <v>53</v>
      </c>
      <c r="D311" s="22" t="s">
        <v>203</v>
      </c>
      <c r="E311" s="22" t="str">
        <f t="shared" si="4"/>
        <v>BATON ROUGEHUMANA (COMMERCIAL)</v>
      </c>
      <c r="F311" s="22" t="s">
        <v>172</v>
      </c>
      <c r="G311" s="22" t="s">
        <v>173</v>
      </c>
      <c r="H311" s="22" t="s">
        <v>154</v>
      </c>
      <c r="I311" s="67">
        <v>265</v>
      </c>
    </row>
    <row r="312" spans="2:9" x14ac:dyDescent="0.25">
      <c r="B312" s="117" t="s">
        <v>170</v>
      </c>
      <c r="C312" s="22" t="s">
        <v>54</v>
      </c>
      <c r="D312" s="22" t="s">
        <v>203</v>
      </c>
      <c r="E312" s="22" t="str">
        <f t="shared" si="4"/>
        <v>BILOXIHUMANA (COMMERCIAL)</v>
      </c>
      <c r="F312" s="22" t="s">
        <v>172</v>
      </c>
      <c r="G312" s="22" t="s">
        <v>173</v>
      </c>
      <c r="H312" s="22" t="s">
        <v>154</v>
      </c>
      <c r="I312" s="67">
        <v>265</v>
      </c>
    </row>
    <row r="313" spans="2:9" x14ac:dyDescent="0.25">
      <c r="B313" s="117" t="s">
        <v>83</v>
      </c>
      <c r="C313" s="118" t="s">
        <v>344</v>
      </c>
      <c r="D313" s="22" t="s">
        <v>203</v>
      </c>
      <c r="E313" s="22" t="str">
        <f t="shared" si="4"/>
        <v>CORPUSHUMANA (COMMERCIAL)</v>
      </c>
      <c r="F313" s="22" t="s">
        <v>172</v>
      </c>
      <c r="G313" s="22" t="s">
        <v>173</v>
      </c>
      <c r="H313" s="22" t="s">
        <v>154</v>
      </c>
      <c r="I313" s="67">
        <v>265</v>
      </c>
    </row>
    <row r="314" spans="2:9" x14ac:dyDescent="0.25">
      <c r="B314" s="117" t="s">
        <v>156</v>
      </c>
      <c r="C314" s="22" t="s">
        <v>55</v>
      </c>
      <c r="D314" s="22" t="s">
        <v>203</v>
      </c>
      <c r="E314" s="22" t="str">
        <f t="shared" si="4"/>
        <v>DERIDDERHUMANA (COMMERCIAL)</v>
      </c>
      <c r="F314" s="22" t="s">
        <v>172</v>
      </c>
      <c r="G314" s="22" t="s">
        <v>173</v>
      </c>
      <c r="H314" s="22" t="s">
        <v>154</v>
      </c>
      <c r="I314" s="67">
        <v>265</v>
      </c>
    </row>
    <row r="315" spans="2:9" x14ac:dyDescent="0.25">
      <c r="B315" s="117" t="s">
        <v>162</v>
      </c>
      <c r="C315" s="22" t="s">
        <v>62</v>
      </c>
      <c r="D315" s="22" t="s">
        <v>203</v>
      </c>
      <c r="E315" s="22" t="str">
        <f t="shared" si="4"/>
        <v>GNOHUMANA (COMMERCIAL)</v>
      </c>
      <c r="F315" s="22" t="s">
        <v>172</v>
      </c>
      <c r="G315" s="22" t="s">
        <v>173</v>
      </c>
      <c r="H315" s="22" t="s">
        <v>154</v>
      </c>
      <c r="I315" s="67">
        <v>265</v>
      </c>
    </row>
    <row r="316" spans="2:9" x14ac:dyDescent="0.25">
      <c r="B316" s="117" t="s">
        <v>169</v>
      </c>
      <c r="C316" s="22" t="s">
        <v>52</v>
      </c>
      <c r="D316" s="22" t="s">
        <v>203</v>
      </c>
      <c r="E316" s="22" t="str">
        <f t="shared" si="4"/>
        <v>KATYHUMANA (COMMERCIAL)</v>
      </c>
      <c r="F316" s="22" t="s">
        <v>172</v>
      </c>
      <c r="G316" s="22" t="s">
        <v>173</v>
      </c>
      <c r="H316" s="22" t="s">
        <v>154</v>
      </c>
      <c r="I316" s="67">
        <v>265</v>
      </c>
    </row>
    <row r="317" spans="2:9" x14ac:dyDescent="0.25">
      <c r="B317" s="117" t="s">
        <v>158</v>
      </c>
      <c r="C317" s="22" t="s">
        <v>159</v>
      </c>
      <c r="D317" s="22" t="s">
        <v>203</v>
      </c>
      <c r="E317" s="22" t="str">
        <f t="shared" si="4"/>
        <v>KENTWOODHUMANA (COMMERCIAL)</v>
      </c>
      <c r="F317" s="22" t="s">
        <v>172</v>
      </c>
      <c r="G317" s="22" t="s">
        <v>173</v>
      </c>
      <c r="H317" s="22" t="s">
        <v>154</v>
      </c>
      <c r="I317" s="67">
        <v>265</v>
      </c>
    </row>
    <row r="318" spans="2:9" x14ac:dyDescent="0.25">
      <c r="B318" s="117" t="s">
        <v>149</v>
      </c>
      <c r="C318" s="22" t="s">
        <v>150</v>
      </c>
      <c r="D318" s="22" t="s">
        <v>203</v>
      </c>
      <c r="E318" s="22" t="str">
        <f t="shared" si="4"/>
        <v>LAFAYETTEHUMANA (COMMERCIAL)</v>
      </c>
      <c r="F318" s="22" t="s">
        <v>172</v>
      </c>
      <c r="G318" s="22" t="s">
        <v>173</v>
      </c>
      <c r="H318" s="22" t="s">
        <v>154</v>
      </c>
      <c r="I318" s="67">
        <v>265</v>
      </c>
    </row>
    <row r="319" spans="2:9" x14ac:dyDescent="0.25">
      <c r="B319" s="117" t="s">
        <v>157</v>
      </c>
      <c r="C319" s="22" t="s">
        <v>57</v>
      </c>
      <c r="D319" s="22" t="s">
        <v>203</v>
      </c>
      <c r="E319" s="22" t="str">
        <f t="shared" si="4"/>
        <v>LAKE CHARLESHUMANA (COMMERCIAL)</v>
      </c>
      <c r="F319" s="22" t="s">
        <v>172</v>
      </c>
      <c r="G319" s="22" t="s">
        <v>173</v>
      </c>
      <c r="H319" s="22" t="s">
        <v>154</v>
      </c>
      <c r="I319" s="67">
        <v>265</v>
      </c>
    </row>
    <row r="320" spans="2:9" x14ac:dyDescent="0.25">
      <c r="B320" s="117" t="s">
        <v>165</v>
      </c>
      <c r="C320" s="22" t="s">
        <v>50</v>
      </c>
      <c r="D320" s="22" t="s">
        <v>203</v>
      </c>
      <c r="E320" s="22" t="str">
        <f t="shared" si="4"/>
        <v>LONGVIEWHUMANA (COMMERCIAL)</v>
      </c>
      <c r="F320" s="22" t="s">
        <v>172</v>
      </c>
      <c r="G320" s="22" t="s">
        <v>173</v>
      </c>
      <c r="H320" s="22" t="s">
        <v>154</v>
      </c>
      <c r="I320" s="67">
        <v>265</v>
      </c>
    </row>
    <row r="321" spans="2:9" x14ac:dyDescent="0.25">
      <c r="B321" s="117" t="s">
        <v>166</v>
      </c>
      <c r="C321" s="22" t="s">
        <v>51</v>
      </c>
      <c r="D321" s="22" t="s">
        <v>203</v>
      </c>
      <c r="E321" s="22" t="str">
        <f t="shared" si="4"/>
        <v>LUFKINHUMANA (COMMERCIAL)</v>
      </c>
      <c r="F321" s="22" t="s">
        <v>172</v>
      </c>
      <c r="G321" s="22" t="s">
        <v>173</v>
      </c>
      <c r="H321" s="22" t="s">
        <v>154</v>
      </c>
      <c r="I321" s="67">
        <v>265</v>
      </c>
    </row>
    <row r="322" spans="2:9" x14ac:dyDescent="0.25">
      <c r="B322" s="117" t="s">
        <v>163</v>
      </c>
      <c r="C322" s="22" t="s">
        <v>48</v>
      </c>
      <c r="D322" s="22" t="s">
        <v>203</v>
      </c>
      <c r="E322" s="22" t="str">
        <f t="shared" si="4"/>
        <v>MIDLANDHUMANA (COMMERCIAL)</v>
      </c>
      <c r="F322" s="22" t="s">
        <v>172</v>
      </c>
      <c r="G322" s="22" t="s">
        <v>173</v>
      </c>
      <c r="H322" s="22" t="s">
        <v>154</v>
      </c>
      <c r="I322" s="67">
        <v>265</v>
      </c>
    </row>
    <row r="323" spans="2:9" x14ac:dyDescent="0.25">
      <c r="B323" s="117" t="s">
        <v>160</v>
      </c>
      <c r="C323" s="22" t="s">
        <v>60</v>
      </c>
      <c r="D323" s="22" t="s">
        <v>203</v>
      </c>
      <c r="E323" s="22" t="str">
        <f t="shared" ref="E323:E386" si="5">CONCATENATE(C323,D323)</f>
        <v>OPELOUSASHUMANA (COMMERCIAL)</v>
      </c>
      <c r="F323" s="22" t="s">
        <v>172</v>
      </c>
      <c r="G323" s="22" t="s">
        <v>173</v>
      </c>
      <c r="H323" s="22" t="s">
        <v>154</v>
      </c>
      <c r="I323" s="67">
        <v>265</v>
      </c>
    </row>
    <row r="324" spans="2:9" x14ac:dyDescent="0.25">
      <c r="B324" s="117" t="s">
        <v>167</v>
      </c>
      <c r="C324" s="22" t="s">
        <v>56</v>
      </c>
      <c r="D324" s="22" t="s">
        <v>203</v>
      </c>
      <c r="E324" s="22" t="str">
        <f t="shared" si="5"/>
        <v>PASADENAHUMANA (COMMERCIAL)</v>
      </c>
      <c r="F324" s="22" t="s">
        <v>172</v>
      </c>
      <c r="G324" s="22" t="s">
        <v>173</v>
      </c>
      <c r="H324" s="22" t="s">
        <v>154</v>
      </c>
      <c r="I324" s="67">
        <v>265</v>
      </c>
    </row>
    <row r="325" spans="2:9" x14ac:dyDescent="0.25">
      <c r="B325" s="117" t="s">
        <v>311</v>
      </c>
      <c r="C325" s="119" t="s">
        <v>402</v>
      </c>
      <c r="D325" s="22" t="s">
        <v>203</v>
      </c>
      <c r="E325" s="22" t="str">
        <f t="shared" si="5"/>
        <v>ShreveportHUMANA (COMMERCIAL)</v>
      </c>
      <c r="F325" s="22" t="s">
        <v>172</v>
      </c>
      <c r="G325" s="22" t="s">
        <v>173</v>
      </c>
      <c r="H325" s="22" t="s">
        <v>154</v>
      </c>
      <c r="I325" s="67">
        <v>265</v>
      </c>
    </row>
    <row r="326" spans="2:9" x14ac:dyDescent="0.25">
      <c r="B326" s="117" t="s">
        <v>168</v>
      </c>
      <c r="C326" s="22" t="s">
        <v>58</v>
      </c>
      <c r="D326" s="22" t="s">
        <v>203</v>
      </c>
      <c r="E326" s="22" t="str">
        <f t="shared" si="5"/>
        <v>WACOHUMANA (COMMERCIAL)</v>
      </c>
      <c r="F326" s="22" t="s">
        <v>172</v>
      </c>
      <c r="G326" s="22" t="s">
        <v>173</v>
      </c>
      <c r="H326" s="22" t="s">
        <v>154</v>
      </c>
      <c r="I326" s="67">
        <v>265</v>
      </c>
    </row>
    <row r="327" spans="2:9" x14ac:dyDescent="0.25">
      <c r="B327" s="117" t="s">
        <v>164</v>
      </c>
      <c r="C327" s="22" t="s">
        <v>49</v>
      </c>
      <c r="D327" s="22" t="s">
        <v>2</v>
      </c>
      <c r="E327" s="22" t="str">
        <f t="shared" si="5"/>
        <v>ABILENEHUMANA (MEDICARE ADVANTAGE)</v>
      </c>
      <c r="F327" s="22" t="s">
        <v>176</v>
      </c>
      <c r="G327" s="22" t="s">
        <v>173</v>
      </c>
      <c r="H327" s="22" t="s">
        <v>154</v>
      </c>
      <c r="I327" s="67">
        <v>290</v>
      </c>
    </row>
    <row r="328" spans="2:9" x14ac:dyDescent="0.25">
      <c r="B328" s="117" t="s">
        <v>161</v>
      </c>
      <c r="C328" s="22" t="s">
        <v>61</v>
      </c>
      <c r="D328" s="22" t="s">
        <v>2</v>
      </c>
      <c r="E328" s="22" t="str">
        <f t="shared" si="5"/>
        <v>ALEXANDRIAHUMANA (MEDICARE ADVANTAGE)</v>
      </c>
      <c r="F328" s="22" t="s">
        <v>176</v>
      </c>
      <c r="G328" s="22" t="s">
        <v>173</v>
      </c>
      <c r="H328" s="22" t="s">
        <v>154</v>
      </c>
      <c r="I328" s="67">
        <v>290</v>
      </c>
    </row>
    <row r="329" spans="2:9" x14ac:dyDescent="0.25">
      <c r="B329" s="117" t="s">
        <v>309</v>
      </c>
      <c r="C329" s="119" t="s">
        <v>396</v>
      </c>
      <c r="D329" s="22" t="s">
        <v>2</v>
      </c>
      <c r="E329" s="22" t="str">
        <f t="shared" si="5"/>
        <v>AmarilloHUMANA (MEDICARE ADVANTAGE)</v>
      </c>
      <c r="F329" s="22" t="s">
        <v>176</v>
      </c>
      <c r="G329" s="22" t="s">
        <v>173</v>
      </c>
      <c r="H329" s="22" t="s">
        <v>154</v>
      </c>
      <c r="I329" s="67">
        <v>290</v>
      </c>
    </row>
    <row r="330" spans="2:9" x14ac:dyDescent="0.25">
      <c r="B330" s="117" t="s">
        <v>155</v>
      </c>
      <c r="C330" s="22" t="s">
        <v>53</v>
      </c>
      <c r="D330" s="22" t="s">
        <v>2</v>
      </c>
      <c r="E330" s="22" t="str">
        <f t="shared" si="5"/>
        <v>BATON ROUGEHUMANA (MEDICARE ADVANTAGE)</v>
      </c>
      <c r="F330" s="22" t="s">
        <v>176</v>
      </c>
      <c r="G330" s="22" t="s">
        <v>173</v>
      </c>
      <c r="H330" s="22" t="s">
        <v>154</v>
      </c>
      <c r="I330" s="67">
        <v>290</v>
      </c>
    </row>
    <row r="331" spans="2:9" x14ac:dyDescent="0.25">
      <c r="B331" s="117" t="s">
        <v>170</v>
      </c>
      <c r="C331" s="22" t="s">
        <v>54</v>
      </c>
      <c r="D331" s="22" t="s">
        <v>2</v>
      </c>
      <c r="E331" s="22" t="str">
        <f t="shared" si="5"/>
        <v>BILOXIHUMANA (MEDICARE ADVANTAGE)</v>
      </c>
      <c r="F331" s="22" t="s">
        <v>176</v>
      </c>
      <c r="G331" s="22" t="s">
        <v>173</v>
      </c>
      <c r="H331" s="22" t="s">
        <v>154</v>
      </c>
      <c r="I331" s="67">
        <v>290</v>
      </c>
    </row>
    <row r="332" spans="2:9" x14ac:dyDescent="0.25">
      <c r="B332" s="117" t="s">
        <v>83</v>
      </c>
      <c r="C332" s="118" t="s">
        <v>344</v>
      </c>
      <c r="D332" s="22" t="s">
        <v>2</v>
      </c>
      <c r="E332" s="22" t="str">
        <f t="shared" si="5"/>
        <v>CORPUSHUMANA (MEDICARE ADVANTAGE)</v>
      </c>
      <c r="F332" s="22" t="s">
        <v>176</v>
      </c>
      <c r="G332" s="22" t="s">
        <v>173</v>
      </c>
      <c r="H332" s="22" t="s">
        <v>154</v>
      </c>
      <c r="I332" s="67">
        <v>290</v>
      </c>
    </row>
    <row r="333" spans="2:9" x14ac:dyDescent="0.25">
      <c r="B333" s="117" t="s">
        <v>156</v>
      </c>
      <c r="C333" s="22" t="s">
        <v>55</v>
      </c>
      <c r="D333" s="22" t="s">
        <v>2</v>
      </c>
      <c r="E333" s="22" t="str">
        <f t="shared" si="5"/>
        <v>DERIDDERHUMANA (MEDICARE ADVANTAGE)</v>
      </c>
      <c r="F333" s="22" t="s">
        <v>176</v>
      </c>
      <c r="G333" s="22" t="s">
        <v>173</v>
      </c>
      <c r="H333" s="22" t="s">
        <v>154</v>
      </c>
      <c r="I333" s="67">
        <v>290</v>
      </c>
    </row>
    <row r="334" spans="2:9" x14ac:dyDescent="0.25">
      <c r="B334" s="117" t="s">
        <v>162</v>
      </c>
      <c r="C334" s="22" t="s">
        <v>62</v>
      </c>
      <c r="D334" s="22" t="s">
        <v>2</v>
      </c>
      <c r="E334" s="22" t="str">
        <f t="shared" si="5"/>
        <v>GNOHUMANA (MEDICARE ADVANTAGE)</v>
      </c>
      <c r="F334" s="22" t="s">
        <v>176</v>
      </c>
      <c r="G334" s="22" t="s">
        <v>173</v>
      </c>
      <c r="H334" s="22" t="s">
        <v>154</v>
      </c>
      <c r="I334" s="67">
        <v>290</v>
      </c>
    </row>
    <row r="335" spans="2:9" x14ac:dyDescent="0.25">
      <c r="B335" s="117" t="s">
        <v>169</v>
      </c>
      <c r="C335" s="22" t="s">
        <v>52</v>
      </c>
      <c r="D335" s="22" t="s">
        <v>2</v>
      </c>
      <c r="E335" s="22" t="str">
        <f t="shared" si="5"/>
        <v>KATYHUMANA (MEDICARE ADVANTAGE)</v>
      </c>
      <c r="F335" s="22" t="s">
        <v>176</v>
      </c>
      <c r="G335" s="22" t="s">
        <v>173</v>
      </c>
      <c r="H335" s="22" t="s">
        <v>154</v>
      </c>
      <c r="I335" s="67">
        <v>290</v>
      </c>
    </row>
    <row r="336" spans="2:9" x14ac:dyDescent="0.25">
      <c r="B336" s="117" t="s">
        <v>158</v>
      </c>
      <c r="C336" s="22" t="s">
        <v>159</v>
      </c>
      <c r="D336" s="22" t="s">
        <v>2</v>
      </c>
      <c r="E336" s="22" t="str">
        <f t="shared" si="5"/>
        <v>KENTWOODHUMANA (MEDICARE ADVANTAGE)</v>
      </c>
      <c r="F336" s="22" t="s">
        <v>176</v>
      </c>
      <c r="G336" s="22" t="s">
        <v>173</v>
      </c>
      <c r="H336" s="22" t="s">
        <v>154</v>
      </c>
      <c r="I336" s="67">
        <v>290</v>
      </c>
    </row>
    <row r="337" spans="2:9" x14ac:dyDescent="0.25">
      <c r="B337" s="117" t="s">
        <v>149</v>
      </c>
      <c r="C337" s="22" t="s">
        <v>150</v>
      </c>
      <c r="D337" s="22" t="s">
        <v>2</v>
      </c>
      <c r="E337" s="22" t="str">
        <f t="shared" si="5"/>
        <v>LAFAYETTEHUMANA (MEDICARE ADVANTAGE)</v>
      </c>
      <c r="F337" s="22" t="s">
        <v>176</v>
      </c>
      <c r="G337" s="22" t="s">
        <v>173</v>
      </c>
      <c r="H337" s="22" t="s">
        <v>154</v>
      </c>
      <c r="I337" s="67">
        <v>290</v>
      </c>
    </row>
    <row r="338" spans="2:9" x14ac:dyDescent="0.25">
      <c r="B338" s="117" t="s">
        <v>157</v>
      </c>
      <c r="C338" s="22" t="s">
        <v>57</v>
      </c>
      <c r="D338" s="22" t="s">
        <v>2</v>
      </c>
      <c r="E338" s="22" t="str">
        <f t="shared" si="5"/>
        <v>LAKE CHARLESHUMANA (MEDICARE ADVANTAGE)</v>
      </c>
      <c r="F338" s="22" t="s">
        <v>176</v>
      </c>
      <c r="G338" s="22" t="s">
        <v>173</v>
      </c>
      <c r="H338" s="22" t="s">
        <v>154</v>
      </c>
      <c r="I338" s="67">
        <v>290</v>
      </c>
    </row>
    <row r="339" spans="2:9" x14ac:dyDescent="0.25">
      <c r="B339" s="117" t="s">
        <v>165</v>
      </c>
      <c r="C339" s="22" t="s">
        <v>50</v>
      </c>
      <c r="D339" s="22" t="s">
        <v>2</v>
      </c>
      <c r="E339" s="22" t="str">
        <f t="shared" si="5"/>
        <v>LONGVIEWHUMANA (MEDICARE ADVANTAGE)</v>
      </c>
      <c r="F339" s="22" t="s">
        <v>176</v>
      </c>
      <c r="G339" s="22" t="s">
        <v>173</v>
      </c>
      <c r="H339" s="22" t="s">
        <v>154</v>
      </c>
      <c r="I339" s="67">
        <v>290</v>
      </c>
    </row>
    <row r="340" spans="2:9" x14ac:dyDescent="0.25">
      <c r="B340" s="117" t="s">
        <v>166</v>
      </c>
      <c r="C340" s="22" t="s">
        <v>51</v>
      </c>
      <c r="D340" s="22" t="s">
        <v>2</v>
      </c>
      <c r="E340" s="22" t="str">
        <f t="shared" si="5"/>
        <v>LUFKINHUMANA (MEDICARE ADVANTAGE)</v>
      </c>
      <c r="F340" s="22" t="s">
        <v>176</v>
      </c>
      <c r="G340" s="22" t="s">
        <v>173</v>
      </c>
      <c r="H340" s="22" t="s">
        <v>154</v>
      </c>
      <c r="I340" s="67">
        <v>290</v>
      </c>
    </row>
    <row r="341" spans="2:9" x14ac:dyDescent="0.25">
      <c r="B341" s="117" t="s">
        <v>163</v>
      </c>
      <c r="C341" s="22" t="s">
        <v>48</v>
      </c>
      <c r="D341" s="22" t="s">
        <v>2</v>
      </c>
      <c r="E341" s="22" t="str">
        <f t="shared" si="5"/>
        <v>MIDLANDHUMANA (MEDICARE ADVANTAGE)</v>
      </c>
      <c r="F341" s="22" t="s">
        <v>176</v>
      </c>
      <c r="G341" s="22" t="s">
        <v>173</v>
      </c>
      <c r="H341" s="22" t="s">
        <v>154</v>
      </c>
      <c r="I341" s="67">
        <v>290</v>
      </c>
    </row>
    <row r="342" spans="2:9" x14ac:dyDescent="0.25">
      <c r="B342" s="117" t="s">
        <v>160</v>
      </c>
      <c r="C342" s="22" t="s">
        <v>60</v>
      </c>
      <c r="D342" s="22" t="s">
        <v>2</v>
      </c>
      <c r="E342" s="22" t="str">
        <f t="shared" si="5"/>
        <v>OPELOUSASHUMANA (MEDICARE ADVANTAGE)</v>
      </c>
      <c r="F342" s="22" t="s">
        <v>176</v>
      </c>
      <c r="G342" s="22" t="s">
        <v>173</v>
      </c>
      <c r="H342" s="22" t="s">
        <v>154</v>
      </c>
      <c r="I342" s="67">
        <v>290</v>
      </c>
    </row>
    <row r="343" spans="2:9" x14ac:dyDescent="0.25">
      <c r="B343" s="117" t="s">
        <v>167</v>
      </c>
      <c r="C343" s="22" t="s">
        <v>56</v>
      </c>
      <c r="D343" s="22" t="s">
        <v>2</v>
      </c>
      <c r="E343" s="22" t="str">
        <f t="shared" si="5"/>
        <v>PASADENAHUMANA (MEDICARE ADVANTAGE)</v>
      </c>
      <c r="F343" s="22" t="s">
        <v>176</v>
      </c>
      <c r="G343" s="22" t="s">
        <v>173</v>
      </c>
      <c r="H343" s="22" t="s">
        <v>154</v>
      </c>
      <c r="I343" s="67">
        <v>290</v>
      </c>
    </row>
    <row r="344" spans="2:9" x14ac:dyDescent="0.25">
      <c r="B344" s="117" t="s">
        <v>311</v>
      </c>
      <c r="C344" s="119" t="s">
        <v>402</v>
      </c>
      <c r="D344" s="22" t="s">
        <v>2</v>
      </c>
      <c r="E344" s="22" t="str">
        <f t="shared" si="5"/>
        <v>ShreveportHUMANA (MEDICARE ADVANTAGE)</v>
      </c>
      <c r="F344" s="22" t="s">
        <v>176</v>
      </c>
      <c r="G344" s="22" t="s">
        <v>173</v>
      </c>
      <c r="H344" s="22" t="s">
        <v>154</v>
      </c>
      <c r="I344" s="67">
        <v>290</v>
      </c>
    </row>
    <row r="345" spans="2:9" x14ac:dyDescent="0.25">
      <c r="B345" s="117" t="s">
        <v>168</v>
      </c>
      <c r="C345" s="22" t="s">
        <v>58</v>
      </c>
      <c r="D345" s="22" t="s">
        <v>2</v>
      </c>
      <c r="E345" s="22" t="str">
        <f t="shared" si="5"/>
        <v>WACOHUMANA (MEDICARE ADVANTAGE)</v>
      </c>
      <c r="F345" s="22" t="s">
        <v>176</v>
      </c>
      <c r="G345" s="22" t="s">
        <v>173</v>
      </c>
      <c r="H345" s="22" t="s">
        <v>154</v>
      </c>
      <c r="I345" s="67">
        <v>290</v>
      </c>
    </row>
    <row r="346" spans="2:9" x14ac:dyDescent="0.25">
      <c r="B346" s="117" t="s">
        <v>163</v>
      </c>
      <c r="C346" s="119" t="s">
        <v>403</v>
      </c>
      <c r="D346" s="115" t="s">
        <v>374</v>
      </c>
      <c r="E346" s="22" t="str">
        <f t="shared" si="5"/>
        <v>AbileneICE (IMMIGRATION AND CUSTOMS ENFORCEMENT) (COMMERCIAL)</v>
      </c>
      <c r="F346" s="22" t="s">
        <v>172</v>
      </c>
      <c r="G346" s="22" t="s">
        <v>288</v>
      </c>
      <c r="H346" s="22" t="s">
        <v>154</v>
      </c>
      <c r="I346" s="67">
        <v>202.42735135200002</v>
      </c>
    </row>
    <row r="347" spans="2:9" x14ac:dyDescent="0.25">
      <c r="B347" s="117" t="s">
        <v>161</v>
      </c>
      <c r="C347" s="118" t="s">
        <v>410</v>
      </c>
      <c r="D347" s="115" t="s">
        <v>374</v>
      </c>
      <c r="E347" s="22" t="str">
        <f t="shared" si="5"/>
        <v>AlexandriaICE (IMMIGRATION AND CUSTOMS ENFORCEMENT) (COMMERCIAL)</v>
      </c>
      <c r="F347" s="22" t="s">
        <v>172</v>
      </c>
      <c r="G347" s="22" t="s">
        <v>288</v>
      </c>
      <c r="H347" s="22" t="s">
        <v>154</v>
      </c>
      <c r="I347" s="67">
        <v>204.95304712800004</v>
      </c>
    </row>
    <row r="348" spans="2:9" x14ac:dyDescent="0.25">
      <c r="B348" s="117" t="s">
        <v>309</v>
      </c>
      <c r="C348" s="118" t="s">
        <v>396</v>
      </c>
      <c r="D348" s="115" t="s">
        <v>374</v>
      </c>
      <c r="E348" s="22" t="str">
        <f t="shared" si="5"/>
        <v>AmarilloICE (IMMIGRATION AND CUSTOMS ENFORCEMENT) (COMMERCIAL)</v>
      </c>
      <c r="F348" s="22" t="s">
        <v>172</v>
      </c>
      <c r="G348" s="22" t="s">
        <v>288</v>
      </c>
      <c r="H348" s="22" t="s">
        <v>154</v>
      </c>
      <c r="I348" s="67">
        <v>201.62127823199998</v>
      </c>
    </row>
    <row r="349" spans="2:9" x14ac:dyDescent="0.25">
      <c r="B349" s="117" t="s">
        <v>155</v>
      </c>
      <c r="C349" s="118" t="s">
        <v>411</v>
      </c>
      <c r="D349" s="115" t="s">
        <v>374</v>
      </c>
      <c r="E349" s="22" t="str">
        <f t="shared" si="5"/>
        <v>Baton RougeICE (IMMIGRATION AND CUSTOMS ENFORCEMENT) (COMMERCIAL)</v>
      </c>
      <c r="F349" s="22" t="s">
        <v>172</v>
      </c>
      <c r="G349" s="22" t="s">
        <v>288</v>
      </c>
      <c r="H349" s="22" t="s">
        <v>154</v>
      </c>
      <c r="I349" s="67">
        <v>199.14932066400004</v>
      </c>
    </row>
    <row r="350" spans="2:9" x14ac:dyDescent="0.25">
      <c r="B350" s="117" t="s">
        <v>170</v>
      </c>
      <c r="C350" s="118" t="s">
        <v>407</v>
      </c>
      <c r="D350" s="115" t="s">
        <v>374</v>
      </c>
      <c r="E350" s="22" t="str">
        <f t="shared" si="5"/>
        <v>BiloxiICE (IMMIGRATION AND CUSTOMS ENFORCEMENT) (COMMERCIAL)</v>
      </c>
      <c r="F350" s="22" t="s">
        <v>172</v>
      </c>
      <c r="G350" s="22" t="s">
        <v>288</v>
      </c>
      <c r="H350" s="22" t="s">
        <v>154</v>
      </c>
      <c r="I350" s="67">
        <v>195.87128997600001</v>
      </c>
    </row>
    <row r="351" spans="2:9" x14ac:dyDescent="0.25">
      <c r="B351" s="117" t="s">
        <v>156</v>
      </c>
      <c r="C351" s="118" t="s">
        <v>400</v>
      </c>
      <c r="D351" s="115" t="s">
        <v>374</v>
      </c>
      <c r="E351" s="22" t="str">
        <f t="shared" si="5"/>
        <v>DeRidderICE (IMMIGRATION AND CUSTOMS ENFORCEMENT) (COMMERCIAL)</v>
      </c>
      <c r="F351" s="22" t="s">
        <v>172</v>
      </c>
      <c r="G351" s="22" t="s">
        <v>288</v>
      </c>
      <c r="H351" s="22" t="s">
        <v>154</v>
      </c>
      <c r="I351" s="67">
        <v>193.11720681600002</v>
      </c>
    </row>
    <row r="352" spans="2:9" x14ac:dyDescent="0.25">
      <c r="B352" s="117" t="s">
        <v>162</v>
      </c>
      <c r="C352" s="118" t="s">
        <v>62</v>
      </c>
      <c r="D352" s="115" t="s">
        <v>374</v>
      </c>
      <c r="E352" s="22" t="str">
        <f t="shared" si="5"/>
        <v>GNOICE (IMMIGRATION AND CUSTOMS ENFORCEMENT) (COMMERCIAL)</v>
      </c>
      <c r="F352" s="22" t="s">
        <v>172</v>
      </c>
      <c r="G352" s="22" t="s">
        <v>288</v>
      </c>
      <c r="H352" s="22" t="s">
        <v>154</v>
      </c>
      <c r="I352" s="67">
        <v>200.85550876799999</v>
      </c>
    </row>
    <row r="353" spans="2:9" x14ac:dyDescent="0.25">
      <c r="B353" s="117" t="s">
        <v>158</v>
      </c>
      <c r="C353" s="118" t="s">
        <v>415</v>
      </c>
      <c r="D353" s="115" t="s">
        <v>374</v>
      </c>
      <c r="E353" s="22" t="str">
        <f t="shared" si="5"/>
        <v>HammondICE (IMMIGRATION AND CUSTOMS ENFORCEMENT) (COMMERCIAL)</v>
      </c>
      <c r="F353" s="22" t="s">
        <v>172</v>
      </c>
      <c r="G353" s="22" t="s">
        <v>288</v>
      </c>
      <c r="H353" s="22" t="s">
        <v>154</v>
      </c>
      <c r="I353" s="67">
        <v>202.80351880799998</v>
      </c>
    </row>
    <row r="354" spans="2:9" x14ac:dyDescent="0.25">
      <c r="B354" s="117" t="s">
        <v>169</v>
      </c>
      <c r="C354" s="118" t="s">
        <v>397</v>
      </c>
      <c r="D354" s="115" t="s">
        <v>374</v>
      </c>
      <c r="E354" s="22" t="str">
        <f t="shared" si="5"/>
        <v>KatyICE (IMMIGRATION AND CUSTOMS ENFORCEMENT) (COMMERCIAL)</v>
      </c>
      <c r="F354" s="22" t="s">
        <v>172</v>
      </c>
      <c r="G354" s="22" t="s">
        <v>288</v>
      </c>
      <c r="H354" s="22" t="s">
        <v>154</v>
      </c>
      <c r="I354" s="67">
        <v>222.90160859999997</v>
      </c>
    </row>
    <row r="355" spans="2:9" x14ac:dyDescent="0.25">
      <c r="B355" s="117" t="s">
        <v>158</v>
      </c>
      <c r="C355" s="118" t="s">
        <v>412</v>
      </c>
      <c r="D355" s="115" t="s">
        <v>374</v>
      </c>
      <c r="E355" s="22" t="str">
        <f t="shared" si="5"/>
        <v>KentwoodICE (IMMIGRATION AND CUSTOMS ENFORCEMENT) (COMMERCIAL)</v>
      </c>
      <c r="F355" s="22" t="s">
        <v>172</v>
      </c>
      <c r="G355" s="22" t="s">
        <v>288</v>
      </c>
      <c r="H355" s="22" t="s">
        <v>154</v>
      </c>
      <c r="I355" s="67">
        <v>202.80351880799998</v>
      </c>
    </row>
    <row r="356" spans="2:9" x14ac:dyDescent="0.25">
      <c r="B356" s="117" t="s">
        <v>149</v>
      </c>
      <c r="C356" s="118" t="s">
        <v>413</v>
      </c>
      <c r="D356" s="115" t="s">
        <v>374</v>
      </c>
      <c r="E356" s="22" t="str">
        <f t="shared" si="5"/>
        <v>LafayetteICE (IMMIGRATION AND CUSTOMS ENFORCEMENT) (COMMERCIAL)</v>
      </c>
      <c r="F356" s="22" t="s">
        <v>172</v>
      </c>
      <c r="G356" s="22" t="s">
        <v>288</v>
      </c>
      <c r="H356" s="22" t="s">
        <v>154</v>
      </c>
      <c r="I356" s="67">
        <v>197.537174424</v>
      </c>
    </row>
    <row r="357" spans="2:9" x14ac:dyDescent="0.25">
      <c r="B357" s="117" t="s">
        <v>157</v>
      </c>
      <c r="C357" s="118" t="s">
        <v>401</v>
      </c>
      <c r="D357" s="115" t="s">
        <v>374</v>
      </c>
      <c r="E357" s="22" t="str">
        <f t="shared" si="5"/>
        <v>Lake CharlesICE (IMMIGRATION AND CUSTOMS ENFORCEMENT) (COMMERCIAL)</v>
      </c>
      <c r="F357" s="22" t="s">
        <v>172</v>
      </c>
      <c r="G357" s="22" t="s">
        <v>288</v>
      </c>
      <c r="H357" s="22" t="s">
        <v>154</v>
      </c>
      <c r="I357" s="67">
        <v>199.98226288799998</v>
      </c>
    </row>
    <row r="358" spans="2:9" x14ac:dyDescent="0.25">
      <c r="B358" s="117" t="s">
        <v>165</v>
      </c>
      <c r="C358" s="118" t="s">
        <v>398</v>
      </c>
      <c r="D358" s="115" t="s">
        <v>374</v>
      </c>
      <c r="E358" s="22" t="str">
        <f t="shared" si="5"/>
        <v>LongviewICE (IMMIGRATION AND CUSTOMS ENFORCEMENT) (COMMERCIAL)</v>
      </c>
      <c r="F358" s="22" t="s">
        <v>172</v>
      </c>
      <c r="G358" s="22" t="s">
        <v>288</v>
      </c>
      <c r="H358" s="22" t="s">
        <v>154</v>
      </c>
      <c r="I358" s="67">
        <v>205.51729831200001</v>
      </c>
    </row>
    <row r="359" spans="2:9" x14ac:dyDescent="0.25">
      <c r="B359" s="117" t="s">
        <v>166</v>
      </c>
      <c r="C359" s="118" t="s">
        <v>399</v>
      </c>
      <c r="D359" s="115" t="s">
        <v>374</v>
      </c>
      <c r="E359" s="22" t="str">
        <f t="shared" si="5"/>
        <v>LufkinICE (IMMIGRATION AND CUSTOMS ENFORCEMENT) (COMMERCIAL)</v>
      </c>
      <c r="F359" s="22" t="s">
        <v>172</v>
      </c>
      <c r="G359" s="22" t="s">
        <v>288</v>
      </c>
      <c r="H359" s="22" t="s">
        <v>154</v>
      </c>
      <c r="I359" s="67">
        <v>205.51729831200001</v>
      </c>
    </row>
    <row r="360" spans="2:9" x14ac:dyDescent="0.25">
      <c r="B360" s="117" t="s">
        <v>163</v>
      </c>
      <c r="C360" s="118" t="s">
        <v>404</v>
      </c>
      <c r="D360" s="115" t="s">
        <v>374</v>
      </c>
      <c r="E360" s="22" t="str">
        <f t="shared" si="5"/>
        <v>MidlandICE (IMMIGRATION AND CUSTOMS ENFORCEMENT) (COMMERCIAL)</v>
      </c>
      <c r="F360" s="22" t="s">
        <v>172</v>
      </c>
      <c r="G360" s="22" t="s">
        <v>288</v>
      </c>
      <c r="H360" s="22" t="s">
        <v>154</v>
      </c>
      <c r="I360" s="67">
        <v>202.42735135200002</v>
      </c>
    </row>
    <row r="361" spans="2:9" x14ac:dyDescent="0.25">
      <c r="B361" s="117" t="s">
        <v>160</v>
      </c>
      <c r="C361" s="118" t="s">
        <v>414</v>
      </c>
      <c r="D361" s="115" t="s">
        <v>374</v>
      </c>
      <c r="E361" s="22" t="str">
        <f t="shared" si="5"/>
        <v>OpelousasICE (IMMIGRATION AND CUSTOMS ENFORCEMENT) (COMMERCIAL)</v>
      </c>
      <c r="F361" s="22" t="s">
        <v>172</v>
      </c>
      <c r="G361" s="22" t="s">
        <v>288</v>
      </c>
      <c r="H361" s="22" t="s">
        <v>154</v>
      </c>
      <c r="I361" s="67">
        <v>193.11720681600002</v>
      </c>
    </row>
    <row r="362" spans="2:9" x14ac:dyDescent="0.25">
      <c r="B362" s="117" t="s">
        <v>167</v>
      </c>
      <c r="C362" s="118" t="s">
        <v>405</v>
      </c>
      <c r="D362" s="115" t="s">
        <v>374</v>
      </c>
      <c r="E362" s="22" t="str">
        <f t="shared" si="5"/>
        <v>PasadenaICE (IMMIGRATION AND CUSTOMS ENFORCEMENT) (COMMERCIAL)</v>
      </c>
      <c r="F362" s="22" t="s">
        <v>172</v>
      </c>
      <c r="G362" s="22" t="s">
        <v>288</v>
      </c>
      <c r="H362" s="22" t="s">
        <v>154</v>
      </c>
      <c r="I362" s="67">
        <v>222.90160859999997</v>
      </c>
    </row>
    <row r="363" spans="2:9" x14ac:dyDescent="0.25">
      <c r="B363" s="117" t="s">
        <v>168</v>
      </c>
      <c r="C363" s="118" t="s">
        <v>406</v>
      </c>
      <c r="D363" s="115" t="s">
        <v>374</v>
      </c>
      <c r="E363" s="22" t="str">
        <f t="shared" si="5"/>
        <v>WacoICE (IMMIGRATION AND CUSTOMS ENFORCEMENT) (COMMERCIAL)</v>
      </c>
      <c r="F363" s="22" t="s">
        <v>172</v>
      </c>
      <c r="G363" s="22" t="s">
        <v>288</v>
      </c>
      <c r="H363" s="22" t="s">
        <v>154</v>
      </c>
      <c r="I363" s="67">
        <v>221.598457056</v>
      </c>
    </row>
    <row r="364" spans="2:9" x14ac:dyDescent="0.25">
      <c r="B364" s="117" t="s">
        <v>165</v>
      </c>
      <c r="C364" s="119" t="s">
        <v>398</v>
      </c>
      <c r="D364" s="115" t="s">
        <v>206</v>
      </c>
      <c r="E364" s="22" t="str">
        <f t="shared" si="5"/>
        <v>LongviewLETOURNEAU UNIVERSITY</v>
      </c>
      <c r="F364" s="22" t="s">
        <v>172</v>
      </c>
      <c r="G364" s="22" t="s">
        <v>173</v>
      </c>
      <c r="H364" s="22" t="s">
        <v>154</v>
      </c>
      <c r="I364" s="67">
        <v>200</v>
      </c>
    </row>
    <row r="365" spans="2:9" x14ac:dyDescent="0.25">
      <c r="B365" s="117" t="s">
        <v>166</v>
      </c>
      <c r="C365" s="22" t="s">
        <v>51</v>
      </c>
      <c r="D365" s="22" t="s">
        <v>206</v>
      </c>
      <c r="E365" s="22" t="str">
        <f t="shared" si="5"/>
        <v>LUFKINLETOURNEAU UNIVERSITY</v>
      </c>
      <c r="F365" s="22" t="s">
        <v>172</v>
      </c>
      <c r="G365" s="22" t="s">
        <v>173</v>
      </c>
      <c r="H365" s="22" t="s">
        <v>154</v>
      </c>
      <c r="I365" s="67">
        <v>200</v>
      </c>
    </row>
    <row r="366" spans="2:9" x14ac:dyDescent="0.25">
      <c r="B366" s="117" t="s">
        <v>161</v>
      </c>
      <c r="C366" s="22" t="s">
        <v>61</v>
      </c>
      <c r="D366" s="22" t="s">
        <v>207</v>
      </c>
      <c r="E366" s="22" t="str">
        <f t="shared" si="5"/>
        <v>ALEXANDRIALOUISIANA HEALTHCARE CONNECTIONS (MEDICAID)</v>
      </c>
      <c r="F366" s="22" t="s">
        <v>178</v>
      </c>
      <c r="G366" s="22" t="s">
        <v>173</v>
      </c>
      <c r="H366" s="22" t="s">
        <v>154</v>
      </c>
      <c r="I366" s="67">
        <v>170</v>
      </c>
    </row>
    <row r="367" spans="2:9" x14ac:dyDescent="0.25">
      <c r="B367" s="117" t="s">
        <v>155</v>
      </c>
      <c r="C367" s="22" t="s">
        <v>53</v>
      </c>
      <c r="D367" s="22" t="s">
        <v>207</v>
      </c>
      <c r="E367" s="22" t="str">
        <f t="shared" si="5"/>
        <v>BATON ROUGELOUISIANA HEALTHCARE CONNECTIONS (MEDICAID)</v>
      </c>
      <c r="F367" s="22" t="s">
        <v>178</v>
      </c>
      <c r="G367" s="22" t="s">
        <v>173</v>
      </c>
      <c r="H367" s="22" t="s">
        <v>154</v>
      </c>
      <c r="I367" s="67">
        <v>170</v>
      </c>
    </row>
    <row r="368" spans="2:9" x14ac:dyDescent="0.25">
      <c r="B368" s="117" t="s">
        <v>156</v>
      </c>
      <c r="C368" s="22" t="s">
        <v>55</v>
      </c>
      <c r="D368" s="22" t="s">
        <v>207</v>
      </c>
      <c r="E368" s="22" t="str">
        <f t="shared" si="5"/>
        <v>DERIDDERLOUISIANA HEALTHCARE CONNECTIONS (MEDICAID)</v>
      </c>
      <c r="F368" s="22" t="s">
        <v>178</v>
      </c>
      <c r="G368" s="22" t="s">
        <v>173</v>
      </c>
      <c r="H368" s="22" t="s">
        <v>154</v>
      </c>
      <c r="I368" s="67">
        <v>170</v>
      </c>
    </row>
    <row r="369" spans="2:9" x14ac:dyDescent="0.25">
      <c r="B369" s="117" t="s">
        <v>162</v>
      </c>
      <c r="C369" s="22" t="s">
        <v>62</v>
      </c>
      <c r="D369" s="22" t="s">
        <v>207</v>
      </c>
      <c r="E369" s="22" t="str">
        <f t="shared" si="5"/>
        <v>GNOLOUISIANA HEALTHCARE CONNECTIONS (MEDICAID)</v>
      </c>
      <c r="F369" s="22" t="s">
        <v>178</v>
      </c>
      <c r="G369" s="22" t="s">
        <v>173</v>
      </c>
      <c r="H369" s="22" t="s">
        <v>154</v>
      </c>
      <c r="I369" s="67">
        <v>170</v>
      </c>
    </row>
    <row r="370" spans="2:9" x14ac:dyDescent="0.25">
      <c r="B370" s="117" t="s">
        <v>158</v>
      </c>
      <c r="C370" s="22" t="s">
        <v>159</v>
      </c>
      <c r="D370" s="22" t="s">
        <v>207</v>
      </c>
      <c r="E370" s="22" t="str">
        <f t="shared" si="5"/>
        <v>KENTWOODLOUISIANA HEALTHCARE CONNECTIONS (MEDICAID)</v>
      </c>
      <c r="F370" s="22" t="s">
        <v>178</v>
      </c>
      <c r="G370" s="22" t="s">
        <v>173</v>
      </c>
      <c r="H370" s="22" t="s">
        <v>154</v>
      </c>
      <c r="I370" s="67">
        <v>170</v>
      </c>
    </row>
    <row r="371" spans="2:9" x14ac:dyDescent="0.25">
      <c r="B371" s="117" t="s">
        <v>149</v>
      </c>
      <c r="C371" s="22" t="s">
        <v>150</v>
      </c>
      <c r="D371" s="22" t="s">
        <v>207</v>
      </c>
      <c r="E371" s="22" t="str">
        <f t="shared" si="5"/>
        <v>LAFAYETTELOUISIANA HEALTHCARE CONNECTIONS (MEDICAID)</v>
      </c>
      <c r="F371" s="22" t="s">
        <v>178</v>
      </c>
      <c r="G371" s="22" t="s">
        <v>173</v>
      </c>
      <c r="H371" s="22" t="s">
        <v>154</v>
      </c>
      <c r="I371" s="67">
        <v>170</v>
      </c>
    </row>
    <row r="372" spans="2:9" x14ac:dyDescent="0.25">
      <c r="B372" s="117" t="s">
        <v>157</v>
      </c>
      <c r="C372" s="22" t="s">
        <v>57</v>
      </c>
      <c r="D372" s="22" t="s">
        <v>207</v>
      </c>
      <c r="E372" s="22" t="str">
        <f t="shared" si="5"/>
        <v>LAKE CHARLESLOUISIANA HEALTHCARE CONNECTIONS (MEDICAID)</v>
      </c>
      <c r="F372" s="22" t="s">
        <v>178</v>
      </c>
      <c r="G372" s="22" t="s">
        <v>173</v>
      </c>
      <c r="H372" s="22" t="s">
        <v>154</v>
      </c>
      <c r="I372" s="67">
        <v>170</v>
      </c>
    </row>
    <row r="373" spans="2:9" x14ac:dyDescent="0.25">
      <c r="B373" s="117" t="s">
        <v>160</v>
      </c>
      <c r="C373" s="22" t="s">
        <v>60</v>
      </c>
      <c r="D373" s="22" t="s">
        <v>207</v>
      </c>
      <c r="E373" s="22" t="str">
        <f t="shared" si="5"/>
        <v>OPELOUSASLOUISIANA HEALTHCARE CONNECTIONS (MEDICAID)</v>
      </c>
      <c r="F373" s="22" t="s">
        <v>178</v>
      </c>
      <c r="G373" s="22" t="s">
        <v>173</v>
      </c>
      <c r="H373" s="22" t="s">
        <v>154</v>
      </c>
      <c r="I373" s="67">
        <v>170</v>
      </c>
    </row>
    <row r="374" spans="2:9" x14ac:dyDescent="0.25">
      <c r="B374" s="117" t="s">
        <v>311</v>
      </c>
      <c r="C374" s="119" t="s">
        <v>402</v>
      </c>
      <c r="D374" s="22" t="s">
        <v>207</v>
      </c>
      <c r="E374" s="22" t="str">
        <f t="shared" si="5"/>
        <v>ShreveportLOUISIANA HEALTHCARE CONNECTIONS (MEDICAID)</v>
      </c>
      <c r="F374" s="22" t="s">
        <v>178</v>
      </c>
      <c r="G374" s="22" t="s">
        <v>173</v>
      </c>
      <c r="H374" s="22" t="s">
        <v>154</v>
      </c>
      <c r="I374" s="67">
        <v>170</v>
      </c>
    </row>
    <row r="375" spans="2:9" x14ac:dyDescent="0.25">
      <c r="B375" s="117" t="s">
        <v>164</v>
      </c>
      <c r="C375" s="22" t="s">
        <v>49</v>
      </c>
      <c r="D375" s="22" t="s">
        <v>208</v>
      </c>
      <c r="E375" s="22" t="str">
        <f t="shared" si="5"/>
        <v>ABILENEMAGELLAN (COMMERCIAL</v>
      </c>
      <c r="F375" s="22" t="s">
        <v>172</v>
      </c>
      <c r="G375" s="22" t="s">
        <v>173</v>
      </c>
      <c r="H375" s="22" t="s">
        <v>154</v>
      </c>
      <c r="I375" s="67">
        <v>194</v>
      </c>
    </row>
    <row r="376" spans="2:9" x14ac:dyDescent="0.25">
      <c r="B376" s="117" t="s">
        <v>161</v>
      </c>
      <c r="C376" s="22" t="s">
        <v>61</v>
      </c>
      <c r="D376" s="22" t="s">
        <v>208</v>
      </c>
      <c r="E376" s="22" t="str">
        <f t="shared" si="5"/>
        <v>ALEXANDRIAMAGELLAN (COMMERCIAL</v>
      </c>
      <c r="F376" s="22" t="s">
        <v>172</v>
      </c>
      <c r="G376" s="22" t="s">
        <v>173</v>
      </c>
      <c r="H376" s="22" t="s">
        <v>154</v>
      </c>
      <c r="I376" s="67">
        <v>125</v>
      </c>
    </row>
    <row r="377" spans="2:9" x14ac:dyDescent="0.25">
      <c r="B377" s="117" t="s">
        <v>309</v>
      </c>
      <c r="C377" s="118" t="s">
        <v>396</v>
      </c>
      <c r="D377" s="22" t="s">
        <v>208</v>
      </c>
      <c r="E377" s="22" t="str">
        <f t="shared" si="5"/>
        <v>AmarilloMAGELLAN (COMMERCIAL</v>
      </c>
      <c r="F377" s="22" t="s">
        <v>172</v>
      </c>
      <c r="G377" s="22" t="s">
        <v>173</v>
      </c>
      <c r="H377" s="22" t="s">
        <v>154</v>
      </c>
      <c r="I377" s="67">
        <v>194</v>
      </c>
    </row>
    <row r="378" spans="2:9" x14ac:dyDescent="0.25">
      <c r="B378" s="117" t="s">
        <v>155</v>
      </c>
      <c r="C378" s="22" t="s">
        <v>53</v>
      </c>
      <c r="D378" s="22" t="s">
        <v>208</v>
      </c>
      <c r="E378" s="22" t="str">
        <f t="shared" si="5"/>
        <v>BATON ROUGEMAGELLAN (COMMERCIAL</v>
      </c>
      <c r="F378" s="22" t="s">
        <v>172</v>
      </c>
      <c r="G378" s="22" t="s">
        <v>173</v>
      </c>
      <c r="H378" s="22" t="s">
        <v>154</v>
      </c>
      <c r="I378" s="67">
        <v>125</v>
      </c>
    </row>
    <row r="379" spans="2:9" x14ac:dyDescent="0.25">
      <c r="B379" s="117" t="s">
        <v>83</v>
      </c>
      <c r="C379" s="118" t="s">
        <v>344</v>
      </c>
      <c r="D379" s="22" t="s">
        <v>208</v>
      </c>
      <c r="E379" s="22" t="str">
        <f t="shared" si="5"/>
        <v>CORPUSMAGELLAN (COMMERCIAL</v>
      </c>
      <c r="F379" s="22" t="s">
        <v>172</v>
      </c>
      <c r="G379" s="22" t="s">
        <v>173</v>
      </c>
      <c r="H379" s="22" t="s">
        <v>154</v>
      </c>
      <c r="I379" s="67">
        <v>194</v>
      </c>
    </row>
    <row r="380" spans="2:9" x14ac:dyDescent="0.25">
      <c r="B380" s="117" t="s">
        <v>156</v>
      </c>
      <c r="C380" s="22" t="s">
        <v>55</v>
      </c>
      <c r="D380" s="22" t="s">
        <v>208</v>
      </c>
      <c r="E380" s="22" t="str">
        <f t="shared" si="5"/>
        <v>DERIDDERMAGELLAN (COMMERCIAL</v>
      </c>
      <c r="F380" s="22" t="s">
        <v>172</v>
      </c>
      <c r="G380" s="22" t="s">
        <v>173</v>
      </c>
      <c r="H380" s="22" t="s">
        <v>154</v>
      </c>
      <c r="I380" s="67">
        <v>125</v>
      </c>
    </row>
    <row r="381" spans="2:9" x14ac:dyDescent="0.25">
      <c r="B381" s="117" t="s">
        <v>162</v>
      </c>
      <c r="C381" s="22" t="s">
        <v>62</v>
      </c>
      <c r="D381" s="22" t="s">
        <v>208</v>
      </c>
      <c r="E381" s="22" t="str">
        <f t="shared" si="5"/>
        <v>GNOMAGELLAN (COMMERCIAL</v>
      </c>
      <c r="F381" s="22" t="s">
        <v>172</v>
      </c>
      <c r="G381" s="22" t="s">
        <v>173</v>
      </c>
      <c r="H381" s="22" t="s">
        <v>154</v>
      </c>
      <c r="I381" s="67">
        <v>125</v>
      </c>
    </row>
    <row r="382" spans="2:9" x14ac:dyDescent="0.25">
      <c r="B382" s="117" t="s">
        <v>169</v>
      </c>
      <c r="C382" s="22" t="s">
        <v>52</v>
      </c>
      <c r="D382" s="22" t="s">
        <v>208</v>
      </c>
      <c r="E382" s="22" t="str">
        <f t="shared" si="5"/>
        <v>KATYMAGELLAN (COMMERCIAL</v>
      </c>
      <c r="F382" s="22" t="s">
        <v>172</v>
      </c>
      <c r="G382" s="22" t="s">
        <v>173</v>
      </c>
      <c r="H382" s="22" t="s">
        <v>154</v>
      </c>
      <c r="I382" s="67">
        <v>194</v>
      </c>
    </row>
    <row r="383" spans="2:9" x14ac:dyDescent="0.25">
      <c r="B383" s="117" t="s">
        <v>158</v>
      </c>
      <c r="C383" s="22" t="s">
        <v>159</v>
      </c>
      <c r="D383" s="22" t="s">
        <v>208</v>
      </c>
      <c r="E383" s="22" t="str">
        <f t="shared" si="5"/>
        <v>KENTWOODMAGELLAN (COMMERCIAL</v>
      </c>
      <c r="F383" s="22" t="s">
        <v>172</v>
      </c>
      <c r="G383" s="22" t="s">
        <v>173</v>
      </c>
      <c r="H383" s="22" t="s">
        <v>154</v>
      </c>
      <c r="I383" s="67">
        <v>125</v>
      </c>
    </row>
    <row r="384" spans="2:9" x14ac:dyDescent="0.25">
      <c r="B384" s="117" t="s">
        <v>149</v>
      </c>
      <c r="C384" s="22" t="s">
        <v>150</v>
      </c>
      <c r="D384" s="22" t="s">
        <v>208</v>
      </c>
      <c r="E384" s="22" t="str">
        <f t="shared" si="5"/>
        <v>LAFAYETTEMAGELLAN (COMMERCIAL</v>
      </c>
      <c r="F384" s="22" t="s">
        <v>172</v>
      </c>
      <c r="G384" s="22" t="s">
        <v>173</v>
      </c>
      <c r="H384" s="22" t="s">
        <v>154</v>
      </c>
      <c r="I384" s="67">
        <v>125</v>
      </c>
    </row>
    <row r="385" spans="2:9" x14ac:dyDescent="0.25">
      <c r="B385" s="117" t="s">
        <v>157</v>
      </c>
      <c r="C385" s="22" t="s">
        <v>57</v>
      </c>
      <c r="D385" s="22" t="s">
        <v>208</v>
      </c>
      <c r="E385" s="22" t="str">
        <f t="shared" si="5"/>
        <v>LAKE CHARLESMAGELLAN (COMMERCIAL</v>
      </c>
      <c r="F385" s="22" t="s">
        <v>172</v>
      </c>
      <c r="G385" s="22" t="s">
        <v>173</v>
      </c>
      <c r="H385" s="22" t="s">
        <v>154</v>
      </c>
      <c r="I385" s="67">
        <v>125</v>
      </c>
    </row>
    <row r="386" spans="2:9" x14ac:dyDescent="0.25">
      <c r="B386" s="117" t="s">
        <v>165</v>
      </c>
      <c r="C386" s="22" t="s">
        <v>50</v>
      </c>
      <c r="D386" s="22" t="s">
        <v>208</v>
      </c>
      <c r="E386" s="22" t="str">
        <f t="shared" si="5"/>
        <v>LONGVIEWMAGELLAN (COMMERCIAL</v>
      </c>
      <c r="F386" s="22" t="s">
        <v>172</v>
      </c>
      <c r="G386" s="22" t="s">
        <v>173</v>
      </c>
      <c r="H386" s="22" t="s">
        <v>154</v>
      </c>
      <c r="I386" s="67">
        <v>194</v>
      </c>
    </row>
    <row r="387" spans="2:9" x14ac:dyDescent="0.25">
      <c r="B387" s="117" t="s">
        <v>166</v>
      </c>
      <c r="C387" s="22" t="s">
        <v>51</v>
      </c>
      <c r="D387" s="22" t="s">
        <v>208</v>
      </c>
      <c r="E387" s="22" t="str">
        <f t="shared" ref="E387:E450" si="6">CONCATENATE(C387,D387)</f>
        <v>LUFKINMAGELLAN (COMMERCIAL</v>
      </c>
      <c r="F387" s="22" t="s">
        <v>172</v>
      </c>
      <c r="G387" s="22" t="s">
        <v>173</v>
      </c>
      <c r="H387" s="22" t="s">
        <v>154</v>
      </c>
      <c r="I387" s="67">
        <v>194</v>
      </c>
    </row>
    <row r="388" spans="2:9" x14ac:dyDescent="0.25">
      <c r="B388" s="117" t="s">
        <v>163</v>
      </c>
      <c r="C388" s="22" t="s">
        <v>48</v>
      </c>
      <c r="D388" s="22" t="s">
        <v>208</v>
      </c>
      <c r="E388" s="22" t="str">
        <f t="shared" si="6"/>
        <v>MIDLANDMAGELLAN (COMMERCIAL</v>
      </c>
      <c r="F388" s="22" t="s">
        <v>172</v>
      </c>
      <c r="G388" s="22" t="s">
        <v>173</v>
      </c>
      <c r="H388" s="22" t="s">
        <v>154</v>
      </c>
      <c r="I388" s="67">
        <v>194</v>
      </c>
    </row>
    <row r="389" spans="2:9" x14ac:dyDescent="0.25">
      <c r="B389" s="117" t="s">
        <v>160</v>
      </c>
      <c r="C389" s="22" t="s">
        <v>60</v>
      </c>
      <c r="D389" s="22" t="s">
        <v>208</v>
      </c>
      <c r="E389" s="22" t="str">
        <f t="shared" si="6"/>
        <v>OPELOUSASMAGELLAN (COMMERCIAL</v>
      </c>
      <c r="F389" s="22" t="s">
        <v>172</v>
      </c>
      <c r="G389" s="22" t="s">
        <v>173</v>
      </c>
      <c r="H389" s="22" t="s">
        <v>154</v>
      </c>
      <c r="I389" s="67">
        <v>125</v>
      </c>
    </row>
    <row r="390" spans="2:9" x14ac:dyDescent="0.25">
      <c r="B390" s="117" t="s">
        <v>167</v>
      </c>
      <c r="C390" s="22" t="s">
        <v>56</v>
      </c>
      <c r="D390" s="22" t="s">
        <v>208</v>
      </c>
      <c r="E390" s="22" t="str">
        <f t="shared" si="6"/>
        <v>PASADENAMAGELLAN (COMMERCIAL</v>
      </c>
      <c r="F390" s="22" t="s">
        <v>172</v>
      </c>
      <c r="G390" s="22" t="s">
        <v>173</v>
      </c>
      <c r="H390" s="22" t="s">
        <v>154</v>
      </c>
      <c r="I390" s="67">
        <v>194</v>
      </c>
    </row>
    <row r="391" spans="2:9" x14ac:dyDescent="0.25">
      <c r="B391" s="117" t="s">
        <v>168</v>
      </c>
      <c r="C391" s="22" t="s">
        <v>58</v>
      </c>
      <c r="D391" s="22" t="s">
        <v>208</v>
      </c>
      <c r="E391" s="22" t="str">
        <f t="shared" si="6"/>
        <v>WACOMAGELLAN (COMMERCIAL</v>
      </c>
      <c r="F391" s="22" t="s">
        <v>172</v>
      </c>
      <c r="G391" s="22" t="s">
        <v>173</v>
      </c>
      <c r="H391" s="22" t="s">
        <v>154</v>
      </c>
      <c r="I391" s="67">
        <v>194</v>
      </c>
    </row>
    <row r="392" spans="2:9" x14ac:dyDescent="0.25">
      <c r="B392" s="117" t="s">
        <v>170</v>
      </c>
      <c r="C392" s="22" t="s">
        <v>54</v>
      </c>
      <c r="D392" s="22" t="s">
        <v>225</v>
      </c>
      <c r="E392" s="22" t="str">
        <f t="shared" si="6"/>
        <v>BILOXIMAGNOLIA HEALTH (COMMERCIAL)</v>
      </c>
      <c r="F392" s="22" t="s">
        <v>172</v>
      </c>
      <c r="G392" s="22" t="s">
        <v>173</v>
      </c>
      <c r="H392" s="22" t="s">
        <v>154</v>
      </c>
      <c r="I392" s="67">
        <v>130</v>
      </c>
    </row>
    <row r="393" spans="2:9" x14ac:dyDescent="0.25">
      <c r="B393" s="117" t="s">
        <v>158</v>
      </c>
      <c r="C393" s="118" t="s">
        <v>412</v>
      </c>
      <c r="D393" s="22" t="s">
        <v>225</v>
      </c>
      <c r="E393" s="22" t="str">
        <f t="shared" si="6"/>
        <v>KentwoodMAGNOLIA HEALTH (COMMERCIAL)</v>
      </c>
      <c r="F393" s="22" t="s">
        <v>172</v>
      </c>
      <c r="G393" s="22" t="s">
        <v>173</v>
      </c>
      <c r="H393" s="22" t="s">
        <v>154</v>
      </c>
      <c r="I393" s="67">
        <v>130</v>
      </c>
    </row>
    <row r="394" spans="2:9" x14ac:dyDescent="0.25">
      <c r="B394" s="117" t="s">
        <v>170</v>
      </c>
      <c r="C394" s="22" t="s">
        <v>54</v>
      </c>
      <c r="D394" s="22" t="s">
        <v>222</v>
      </c>
      <c r="E394" s="22" t="str">
        <f t="shared" si="6"/>
        <v>BILOXIMAGNOLIA HEALTH (MEDICAID)</v>
      </c>
      <c r="F394" s="22" t="s">
        <v>178</v>
      </c>
      <c r="G394" s="22" t="s">
        <v>173</v>
      </c>
      <c r="H394" s="22" t="s">
        <v>154</v>
      </c>
      <c r="I394" s="67">
        <v>150</v>
      </c>
    </row>
    <row r="395" spans="2:9" x14ac:dyDescent="0.25">
      <c r="B395" s="117" t="s">
        <v>158</v>
      </c>
      <c r="C395" s="118" t="s">
        <v>412</v>
      </c>
      <c r="D395" s="22" t="s">
        <v>222</v>
      </c>
      <c r="E395" s="22" t="str">
        <f t="shared" si="6"/>
        <v>KentwoodMAGNOLIA HEALTH (MEDICAID)</v>
      </c>
      <c r="F395" s="22" t="s">
        <v>178</v>
      </c>
      <c r="G395" s="22" t="s">
        <v>173</v>
      </c>
      <c r="H395" s="22" t="s">
        <v>154</v>
      </c>
      <c r="I395" s="67">
        <v>150</v>
      </c>
    </row>
    <row r="396" spans="2:9" x14ac:dyDescent="0.25">
      <c r="B396" s="117" t="s">
        <v>170</v>
      </c>
      <c r="C396" s="22" t="s">
        <v>54</v>
      </c>
      <c r="D396" s="22" t="s">
        <v>224</v>
      </c>
      <c r="E396" s="22" t="str">
        <f t="shared" si="6"/>
        <v>BILOXIMAGNOLIA HEALTH (MEDICARE ADVANTAGE)</v>
      </c>
      <c r="F396" s="22" t="s">
        <v>176</v>
      </c>
      <c r="G396" s="22" t="s">
        <v>288</v>
      </c>
      <c r="H396" s="22" t="s">
        <v>154</v>
      </c>
      <c r="I396" s="67">
        <v>195.87128997600001</v>
      </c>
    </row>
    <row r="397" spans="2:9" x14ac:dyDescent="0.25">
      <c r="B397" s="117" t="s">
        <v>158</v>
      </c>
      <c r="C397" s="118" t="s">
        <v>412</v>
      </c>
      <c r="D397" s="22" t="s">
        <v>224</v>
      </c>
      <c r="E397" s="22" t="str">
        <f t="shared" si="6"/>
        <v>KentwoodMAGNOLIA HEALTH (MEDICARE ADVANTAGE)</v>
      </c>
      <c r="F397" s="22" t="s">
        <v>176</v>
      </c>
      <c r="G397" s="22" t="s">
        <v>288</v>
      </c>
      <c r="H397" s="22" t="s">
        <v>154</v>
      </c>
      <c r="I397" s="67">
        <v>202.80351880799998</v>
      </c>
    </row>
    <row r="398" spans="2:9" x14ac:dyDescent="0.25">
      <c r="B398" s="117" t="s">
        <v>164</v>
      </c>
      <c r="C398" s="22" t="s">
        <v>49</v>
      </c>
      <c r="D398" s="22" t="s">
        <v>287</v>
      </c>
      <c r="E398" s="22" t="str">
        <f t="shared" si="6"/>
        <v>ABILENEMEDICARE PART B</v>
      </c>
      <c r="F398" s="22" t="s">
        <v>152</v>
      </c>
      <c r="G398" s="22" t="s">
        <v>288</v>
      </c>
      <c r="H398" s="22" t="s">
        <v>154</v>
      </c>
      <c r="I398" s="67">
        <v>203.78424110399999</v>
      </c>
    </row>
    <row r="399" spans="2:9" x14ac:dyDescent="0.25">
      <c r="B399" s="117" t="s">
        <v>161</v>
      </c>
      <c r="C399" s="22" t="s">
        <v>61</v>
      </c>
      <c r="D399" s="22" t="s">
        <v>287</v>
      </c>
      <c r="E399" s="22" t="str">
        <f t="shared" si="6"/>
        <v>ALEXANDRIAMEDICARE PART B</v>
      </c>
      <c r="F399" s="22" t="s">
        <v>152</v>
      </c>
      <c r="G399" s="22" t="s">
        <v>288</v>
      </c>
      <c r="H399" s="22" t="s">
        <v>154</v>
      </c>
      <c r="I399" s="67">
        <v>204.95304712800004</v>
      </c>
    </row>
    <row r="400" spans="2:9" x14ac:dyDescent="0.25">
      <c r="B400" s="121" t="s">
        <v>309</v>
      </c>
      <c r="C400" s="22" t="s">
        <v>261</v>
      </c>
      <c r="D400" s="22" t="s">
        <v>287</v>
      </c>
      <c r="E400" s="22" t="str">
        <f t="shared" si="6"/>
        <v>AMARILLOMEDICARE PART B</v>
      </c>
      <c r="F400" s="22" t="s">
        <v>152</v>
      </c>
      <c r="G400" s="22" t="s">
        <v>288</v>
      </c>
      <c r="H400" s="22" t="s">
        <v>154</v>
      </c>
      <c r="I400" s="67">
        <v>201.62127823199998</v>
      </c>
    </row>
    <row r="401" spans="2:9" x14ac:dyDescent="0.25">
      <c r="B401" s="117" t="s">
        <v>155</v>
      </c>
      <c r="C401" s="22" t="s">
        <v>53</v>
      </c>
      <c r="D401" s="22" t="s">
        <v>287</v>
      </c>
      <c r="E401" s="22" t="str">
        <f t="shared" si="6"/>
        <v>BATON ROUGEMEDICARE PART B</v>
      </c>
      <c r="F401" s="22" t="s">
        <v>152</v>
      </c>
      <c r="G401" s="22" t="s">
        <v>288</v>
      </c>
      <c r="H401" s="22" t="s">
        <v>154</v>
      </c>
      <c r="I401" s="67">
        <v>199.14932066400004</v>
      </c>
    </row>
    <row r="402" spans="2:9" x14ac:dyDescent="0.25">
      <c r="B402" s="117" t="s">
        <v>170</v>
      </c>
      <c r="C402" s="22" t="s">
        <v>54</v>
      </c>
      <c r="D402" s="22" t="s">
        <v>287</v>
      </c>
      <c r="E402" s="22" t="str">
        <f t="shared" si="6"/>
        <v>BILOXIMEDICARE PART B</v>
      </c>
      <c r="F402" s="22" t="s">
        <v>152</v>
      </c>
      <c r="G402" s="22" t="s">
        <v>288</v>
      </c>
      <c r="H402" s="22" t="s">
        <v>154</v>
      </c>
      <c r="I402" s="67">
        <v>195.87128997600001</v>
      </c>
    </row>
    <row r="403" spans="2:9" x14ac:dyDescent="0.25">
      <c r="B403" s="117" t="s">
        <v>83</v>
      </c>
      <c r="C403" s="118" t="s">
        <v>344</v>
      </c>
      <c r="D403" s="22" t="s">
        <v>287</v>
      </c>
      <c r="E403" s="22" t="str">
        <f t="shared" si="6"/>
        <v>CORPUSMEDICARE PART B</v>
      </c>
      <c r="F403" s="22" t="s">
        <v>152</v>
      </c>
      <c r="G403" s="22" t="s">
        <v>288</v>
      </c>
      <c r="H403" s="22" t="s">
        <v>154</v>
      </c>
      <c r="I403" s="67">
        <v>215.51260500000001</v>
      </c>
    </row>
    <row r="404" spans="2:9" x14ac:dyDescent="0.25">
      <c r="B404" s="117" t="s">
        <v>156</v>
      </c>
      <c r="C404" s="22" t="s">
        <v>55</v>
      </c>
      <c r="D404" s="22" t="s">
        <v>287</v>
      </c>
      <c r="E404" s="22" t="str">
        <f t="shared" si="6"/>
        <v>DERIDDERMEDICARE PART B</v>
      </c>
      <c r="F404" s="22" t="s">
        <v>152</v>
      </c>
      <c r="G404" s="22" t="s">
        <v>288</v>
      </c>
      <c r="H404" s="22" t="s">
        <v>154</v>
      </c>
      <c r="I404" s="67">
        <v>193.11720681600002</v>
      </c>
    </row>
    <row r="405" spans="2:9" x14ac:dyDescent="0.25">
      <c r="B405" s="117" t="s">
        <v>162</v>
      </c>
      <c r="C405" s="22" t="s">
        <v>62</v>
      </c>
      <c r="D405" s="22" t="s">
        <v>287</v>
      </c>
      <c r="E405" s="22" t="str">
        <f t="shared" si="6"/>
        <v>GNOMEDICARE PART B</v>
      </c>
      <c r="F405" s="22" t="s">
        <v>152</v>
      </c>
      <c r="G405" s="22" t="s">
        <v>288</v>
      </c>
      <c r="H405" s="22" t="s">
        <v>154</v>
      </c>
      <c r="I405" s="67">
        <v>200.85550876799999</v>
      </c>
    </row>
    <row r="406" spans="2:9" x14ac:dyDescent="0.25">
      <c r="B406" s="117" t="s">
        <v>169</v>
      </c>
      <c r="C406" s="22" t="s">
        <v>52</v>
      </c>
      <c r="D406" s="22" t="s">
        <v>287</v>
      </c>
      <c r="E406" s="22" t="str">
        <f t="shared" si="6"/>
        <v>KATYMEDICARE PART B</v>
      </c>
      <c r="F406" s="22" t="s">
        <v>152</v>
      </c>
      <c r="G406" s="22" t="s">
        <v>288</v>
      </c>
      <c r="H406" s="22" t="s">
        <v>154</v>
      </c>
      <c r="I406" s="67">
        <v>222.90160859999997</v>
      </c>
    </row>
    <row r="407" spans="2:9" x14ac:dyDescent="0.25">
      <c r="B407" s="117" t="s">
        <v>158</v>
      </c>
      <c r="C407" s="22" t="s">
        <v>159</v>
      </c>
      <c r="D407" s="22" t="s">
        <v>287</v>
      </c>
      <c r="E407" s="22" t="str">
        <f t="shared" si="6"/>
        <v>KENTWOODMEDICARE PART B</v>
      </c>
      <c r="F407" s="22" t="s">
        <v>152</v>
      </c>
      <c r="G407" s="22" t="s">
        <v>288</v>
      </c>
      <c r="H407" s="22" t="s">
        <v>154</v>
      </c>
      <c r="I407" s="67">
        <v>202.80351880799998</v>
      </c>
    </row>
    <row r="408" spans="2:9" x14ac:dyDescent="0.25">
      <c r="B408" s="117" t="s">
        <v>149</v>
      </c>
      <c r="C408" s="22" t="s">
        <v>150</v>
      </c>
      <c r="D408" s="22" t="s">
        <v>287</v>
      </c>
      <c r="E408" s="22" t="str">
        <f t="shared" si="6"/>
        <v>LAFAYETTEMEDICARE PART B</v>
      </c>
      <c r="F408" s="22" t="s">
        <v>152</v>
      </c>
      <c r="G408" s="22" t="s">
        <v>288</v>
      </c>
      <c r="H408" s="22" t="s">
        <v>154</v>
      </c>
      <c r="I408" s="67">
        <v>197.537174424</v>
      </c>
    </row>
    <row r="409" spans="2:9" x14ac:dyDescent="0.25">
      <c r="B409" s="117" t="s">
        <v>157</v>
      </c>
      <c r="C409" s="22" t="s">
        <v>57</v>
      </c>
      <c r="D409" s="22" t="s">
        <v>287</v>
      </c>
      <c r="E409" s="22" t="str">
        <f t="shared" si="6"/>
        <v>LAKE CHARLESMEDICARE PART B</v>
      </c>
      <c r="F409" s="22" t="s">
        <v>152</v>
      </c>
      <c r="G409" s="22" t="s">
        <v>288</v>
      </c>
      <c r="H409" s="22" t="s">
        <v>154</v>
      </c>
      <c r="I409" s="67">
        <v>199.98226288799998</v>
      </c>
    </row>
    <row r="410" spans="2:9" x14ac:dyDescent="0.25">
      <c r="B410" s="117" t="s">
        <v>165</v>
      </c>
      <c r="C410" s="22" t="s">
        <v>50</v>
      </c>
      <c r="D410" s="22" t="s">
        <v>287</v>
      </c>
      <c r="E410" s="22" t="str">
        <f t="shared" si="6"/>
        <v>LONGVIEWMEDICARE PART B</v>
      </c>
      <c r="F410" s="22" t="s">
        <v>152</v>
      </c>
      <c r="G410" s="22" t="s">
        <v>288</v>
      </c>
      <c r="H410" s="22" t="s">
        <v>154</v>
      </c>
      <c r="I410" s="67">
        <v>205.51729831200001</v>
      </c>
    </row>
    <row r="411" spans="2:9" x14ac:dyDescent="0.25">
      <c r="B411" s="117" t="s">
        <v>339</v>
      </c>
      <c r="C411" s="22" t="s">
        <v>408</v>
      </c>
      <c r="D411" s="22" t="s">
        <v>287</v>
      </c>
      <c r="E411" s="22" t="str">
        <f t="shared" si="6"/>
        <v>LubbockMEDICARE PART B</v>
      </c>
      <c r="F411" s="22" t="s">
        <v>152</v>
      </c>
      <c r="G411" s="22" t="s">
        <v>288</v>
      </c>
      <c r="H411" s="22" t="s">
        <v>154</v>
      </c>
      <c r="I411" s="67">
        <v>202.57513142399998</v>
      </c>
    </row>
    <row r="412" spans="2:9" x14ac:dyDescent="0.25">
      <c r="B412" s="117" t="s">
        <v>166</v>
      </c>
      <c r="C412" s="22" t="s">
        <v>51</v>
      </c>
      <c r="D412" s="22" t="s">
        <v>287</v>
      </c>
      <c r="E412" s="22" t="str">
        <f t="shared" si="6"/>
        <v>LUFKINMEDICARE PART B</v>
      </c>
      <c r="F412" s="22" t="s">
        <v>152</v>
      </c>
      <c r="G412" s="22" t="s">
        <v>288</v>
      </c>
      <c r="H412" s="22" t="s">
        <v>154</v>
      </c>
      <c r="I412" s="67">
        <v>205.51729831200001</v>
      </c>
    </row>
    <row r="413" spans="2:9" x14ac:dyDescent="0.25">
      <c r="B413" s="117" t="s">
        <v>163</v>
      </c>
      <c r="C413" s="22" t="s">
        <v>48</v>
      </c>
      <c r="D413" s="22" t="s">
        <v>287</v>
      </c>
      <c r="E413" s="22" t="str">
        <f t="shared" si="6"/>
        <v>MIDLANDMEDICARE PART B</v>
      </c>
      <c r="F413" s="22" t="s">
        <v>152</v>
      </c>
      <c r="G413" s="22" t="s">
        <v>288</v>
      </c>
      <c r="H413" s="22" t="s">
        <v>154</v>
      </c>
      <c r="I413" s="67">
        <v>202.42735135200002</v>
      </c>
    </row>
    <row r="414" spans="2:9" x14ac:dyDescent="0.25">
      <c r="B414" s="117" t="s">
        <v>160</v>
      </c>
      <c r="C414" s="22" t="s">
        <v>60</v>
      </c>
      <c r="D414" s="22" t="s">
        <v>287</v>
      </c>
      <c r="E414" s="22" t="str">
        <f t="shared" si="6"/>
        <v>OPELOUSASMEDICARE PART B</v>
      </c>
      <c r="F414" s="22" t="s">
        <v>152</v>
      </c>
      <c r="G414" s="22" t="s">
        <v>288</v>
      </c>
      <c r="H414" s="22" t="s">
        <v>154</v>
      </c>
      <c r="I414" s="67">
        <v>193.11720681600002</v>
      </c>
    </row>
    <row r="415" spans="2:9" x14ac:dyDescent="0.25">
      <c r="B415" s="117" t="s">
        <v>167</v>
      </c>
      <c r="C415" s="22" t="s">
        <v>56</v>
      </c>
      <c r="D415" s="22" t="s">
        <v>287</v>
      </c>
      <c r="E415" s="22" t="str">
        <f t="shared" si="6"/>
        <v>PASADENAMEDICARE PART B</v>
      </c>
      <c r="F415" s="22" t="s">
        <v>152</v>
      </c>
      <c r="G415" s="22" t="s">
        <v>288</v>
      </c>
      <c r="H415" s="22" t="s">
        <v>154</v>
      </c>
      <c r="I415" s="67">
        <v>222.90160859999997</v>
      </c>
    </row>
    <row r="416" spans="2:9" x14ac:dyDescent="0.25">
      <c r="B416" s="121" t="s">
        <v>311</v>
      </c>
      <c r="C416" s="22" t="s">
        <v>312</v>
      </c>
      <c r="D416" s="22" t="s">
        <v>287</v>
      </c>
      <c r="E416" s="22" t="str">
        <f t="shared" si="6"/>
        <v>SHREVEPORTMEDICARE PART B</v>
      </c>
      <c r="F416" s="22" t="s">
        <v>152</v>
      </c>
      <c r="G416" s="22" t="s">
        <v>288</v>
      </c>
      <c r="H416" s="22" t="s">
        <v>154</v>
      </c>
      <c r="I416" s="67">
        <v>202.93786432799999</v>
      </c>
    </row>
    <row r="417" spans="2:9" x14ac:dyDescent="0.25">
      <c r="B417" s="121" t="s">
        <v>340</v>
      </c>
      <c r="C417" s="22" t="s">
        <v>409</v>
      </c>
      <c r="D417" s="22" t="s">
        <v>287</v>
      </c>
      <c r="E417" s="22" t="str">
        <f t="shared" si="6"/>
        <v>TupeloMEDICARE PART B</v>
      </c>
      <c r="F417" s="22" t="s">
        <v>152</v>
      </c>
      <c r="G417" s="22" t="s">
        <v>288</v>
      </c>
      <c r="H417" s="22" t="s">
        <v>154</v>
      </c>
      <c r="I417" s="67">
        <v>199.74044095200003</v>
      </c>
    </row>
    <row r="418" spans="2:9" x14ac:dyDescent="0.25">
      <c r="B418" s="117" t="s">
        <v>168</v>
      </c>
      <c r="C418" s="22" t="s">
        <v>58</v>
      </c>
      <c r="D418" s="22" t="s">
        <v>287</v>
      </c>
      <c r="E418" s="22" t="str">
        <f t="shared" si="6"/>
        <v>WACOMEDICARE PART B</v>
      </c>
      <c r="F418" s="22" t="s">
        <v>152</v>
      </c>
      <c r="G418" s="22" t="s">
        <v>288</v>
      </c>
      <c r="H418" s="22" t="s">
        <v>154</v>
      </c>
      <c r="I418" s="67">
        <v>221.598457056</v>
      </c>
    </row>
    <row r="419" spans="2:9" x14ac:dyDescent="0.25">
      <c r="B419" s="117" t="s">
        <v>164</v>
      </c>
      <c r="C419" s="22" t="s">
        <v>49</v>
      </c>
      <c r="D419" s="22" t="s">
        <v>209</v>
      </c>
      <c r="E419" s="22" t="str">
        <f t="shared" si="6"/>
        <v>ABILENEMH NET (COMMERCIAL)</v>
      </c>
      <c r="F419" s="22" t="s">
        <v>172</v>
      </c>
      <c r="G419" s="22" t="s">
        <v>173</v>
      </c>
      <c r="H419" s="22" t="s">
        <v>154</v>
      </c>
      <c r="I419" s="67">
        <v>275</v>
      </c>
    </row>
    <row r="420" spans="2:9" x14ac:dyDescent="0.25">
      <c r="B420" s="117" t="s">
        <v>161</v>
      </c>
      <c r="C420" s="22" t="s">
        <v>61</v>
      </c>
      <c r="D420" s="22" t="s">
        <v>209</v>
      </c>
      <c r="E420" s="22" t="str">
        <f t="shared" si="6"/>
        <v>ALEXANDRIAMH NET (COMMERCIAL)</v>
      </c>
      <c r="F420" s="22" t="s">
        <v>172</v>
      </c>
      <c r="G420" s="22" t="s">
        <v>173</v>
      </c>
      <c r="H420" s="22" t="s">
        <v>154</v>
      </c>
      <c r="I420" s="67">
        <v>275</v>
      </c>
    </row>
    <row r="421" spans="2:9" x14ac:dyDescent="0.25">
      <c r="B421" s="117" t="s">
        <v>155</v>
      </c>
      <c r="C421" s="22" t="s">
        <v>53</v>
      </c>
      <c r="D421" s="22" t="s">
        <v>209</v>
      </c>
      <c r="E421" s="22" t="str">
        <f t="shared" si="6"/>
        <v>BATON ROUGEMH NET (COMMERCIAL)</v>
      </c>
      <c r="F421" s="22" t="s">
        <v>172</v>
      </c>
      <c r="G421" s="22" t="s">
        <v>173</v>
      </c>
      <c r="H421" s="22" t="s">
        <v>154</v>
      </c>
      <c r="I421" s="67">
        <v>275</v>
      </c>
    </row>
    <row r="422" spans="2:9" x14ac:dyDescent="0.25">
      <c r="B422" s="117" t="s">
        <v>156</v>
      </c>
      <c r="C422" s="22" t="s">
        <v>55</v>
      </c>
      <c r="D422" s="22" t="s">
        <v>209</v>
      </c>
      <c r="E422" s="22" t="str">
        <f t="shared" si="6"/>
        <v>DERIDDERMH NET (COMMERCIAL)</v>
      </c>
      <c r="F422" s="22" t="s">
        <v>172</v>
      </c>
      <c r="G422" s="22" t="s">
        <v>173</v>
      </c>
      <c r="H422" s="22" t="s">
        <v>154</v>
      </c>
      <c r="I422" s="67">
        <v>275</v>
      </c>
    </row>
    <row r="423" spans="2:9" x14ac:dyDescent="0.25">
      <c r="B423" s="117" t="s">
        <v>162</v>
      </c>
      <c r="C423" s="22" t="s">
        <v>62</v>
      </c>
      <c r="D423" s="22" t="s">
        <v>209</v>
      </c>
      <c r="E423" s="22" t="str">
        <f t="shared" si="6"/>
        <v>GNOMH NET (COMMERCIAL)</v>
      </c>
      <c r="F423" s="22" t="s">
        <v>172</v>
      </c>
      <c r="G423" s="22" t="s">
        <v>173</v>
      </c>
      <c r="H423" s="22" t="s">
        <v>154</v>
      </c>
      <c r="I423" s="67">
        <v>275</v>
      </c>
    </row>
    <row r="424" spans="2:9" x14ac:dyDescent="0.25">
      <c r="B424" s="117" t="s">
        <v>169</v>
      </c>
      <c r="C424" s="22" t="s">
        <v>52</v>
      </c>
      <c r="D424" s="22" t="s">
        <v>209</v>
      </c>
      <c r="E424" s="22" t="str">
        <f t="shared" si="6"/>
        <v>KATYMH NET (COMMERCIAL)</v>
      </c>
      <c r="F424" s="22" t="s">
        <v>172</v>
      </c>
      <c r="G424" s="22" t="s">
        <v>173</v>
      </c>
      <c r="H424" s="22" t="s">
        <v>154</v>
      </c>
      <c r="I424" s="67">
        <v>275</v>
      </c>
    </row>
    <row r="425" spans="2:9" x14ac:dyDescent="0.25">
      <c r="B425" s="117" t="s">
        <v>158</v>
      </c>
      <c r="C425" s="22" t="s">
        <v>159</v>
      </c>
      <c r="D425" s="22" t="s">
        <v>209</v>
      </c>
      <c r="E425" s="22" t="str">
        <f t="shared" si="6"/>
        <v>KENTWOODMH NET (COMMERCIAL)</v>
      </c>
      <c r="F425" s="22" t="s">
        <v>172</v>
      </c>
      <c r="G425" s="22" t="s">
        <v>173</v>
      </c>
      <c r="H425" s="22" t="s">
        <v>154</v>
      </c>
      <c r="I425" s="67">
        <v>275</v>
      </c>
    </row>
    <row r="426" spans="2:9" x14ac:dyDescent="0.25">
      <c r="B426" s="117" t="s">
        <v>149</v>
      </c>
      <c r="C426" s="22" t="s">
        <v>150</v>
      </c>
      <c r="D426" s="22" t="s">
        <v>209</v>
      </c>
      <c r="E426" s="22" t="str">
        <f t="shared" si="6"/>
        <v>LAFAYETTEMH NET (COMMERCIAL)</v>
      </c>
      <c r="F426" s="22" t="s">
        <v>172</v>
      </c>
      <c r="G426" s="22" t="s">
        <v>173</v>
      </c>
      <c r="H426" s="22" t="s">
        <v>154</v>
      </c>
      <c r="I426" s="67">
        <v>275</v>
      </c>
    </row>
    <row r="427" spans="2:9" x14ac:dyDescent="0.25">
      <c r="B427" s="117" t="s">
        <v>157</v>
      </c>
      <c r="C427" s="22" t="s">
        <v>57</v>
      </c>
      <c r="D427" s="22" t="s">
        <v>209</v>
      </c>
      <c r="E427" s="22" t="str">
        <f t="shared" si="6"/>
        <v>LAKE CHARLESMH NET (COMMERCIAL)</v>
      </c>
      <c r="F427" s="22" t="s">
        <v>172</v>
      </c>
      <c r="G427" s="22" t="s">
        <v>173</v>
      </c>
      <c r="H427" s="22" t="s">
        <v>154</v>
      </c>
      <c r="I427" s="67">
        <v>275</v>
      </c>
    </row>
    <row r="428" spans="2:9" x14ac:dyDescent="0.25">
      <c r="B428" s="117" t="s">
        <v>165</v>
      </c>
      <c r="C428" s="22" t="s">
        <v>50</v>
      </c>
      <c r="D428" s="22" t="s">
        <v>209</v>
      </c>
      <c r="E428" s="22" t="str">
        <f t="shared" si="6"/>
        <v>LONGVIEWMH NET (COMMERCIAL)</v>
      </c>
      <c r="F428" s="22" t="s">
        <v>172</v>
      </c>
      <c r="G428" s="22" t="s">
        <v>173</v>
      </c>
      <c r="H428" s="22" t="s">
        <v>154</v>
      </c>
      <c r="I428" s="67">
        <v>275</v>
      </c>
    </row>
    <row r="429" spans="2:9" x14ac:dyDescent="0.25">
      <c r="B429" s="117" t="s">
        <v>166</v>
      </c>
      <c r="C429" s="22" t="s">
        <v>51</v>
      </c>
      <c r="D429" s="22" t="s">
        <v>209</v>
      </c>
      <c r="E429" s="22" t="str">
        <f t="shared" si="6"/>
        <v>LUFKINMH NET (COMMERCIAL)</v>
      </c>
      <c r="F429" s="22" t="s">
        <v>172</v>
      </c>
      <c r="G429" s="22" t="s">
        <v>173</v>
      </c>
      <c r="H429" s="22" t="s">
        <v>154</v>
      </c>
      <c r="I429" s="67">
        <v>275</v>
      </c>
    </row>
    <row r="430" spans="2:9" x14ac:dyDescent="0.25">
      <c r="B430" s="117" t="s">
        <v>163</v>
      </c>
      <c r="C430" s="22" t="s">
        <v>48</v>
      </c>
      <c r="D430" s="22" t="s">
        <v>209</v>
      </c>
      <c r="E430" s="22" t="str">
        <f t="shared" si="6"/>
        <v>MIDLANDMH NET (COMMERCIAL)</v>
      </c>
      <c r="F430" s="22" t="s">
        <v>172</v>
      </c>
      <c r="G430" s="22" t="s">
        <v>173</v>
      </c>
      <c r="H430" s="22" t="s">
        <v>154</v>
      </c>
      <c r="I430" s="67">
        <v>275</v>
      </c>
    </row>
    <row r="431" spans="2:9" x14ac:dyDescent="0.25">
      <c r="B431" s="117" t="s">
        <v>160</v>
      </c>
      <c r="C431" s="22" t="s">
        <v>60</v>
      </c>
      <c r="D431" s="22" t="s">
        <v>209</v>
      </c>
      <c r="E431" s="22" t="str">
        <f t="shared" si="6"/>
        <v>OPELOUSASMH NET (COMMERCIAL)</v>
      </c>
      <c r="F431" s="22" t="s">
        <v>172</v>
      </c>
      <c r="G431" s="22" t="s">
        <v>173</v>
      </c>
      <c r="H431" s="22" t="s">
        <v>154</v>
      </c>
      <c r="I431" s="67">
        <v>275</v>
      </c>
    </row>
    <row r="432" spans="2:9" x14ac:dyDescent="0.25">
      <c r="B432" s="117" t="s">
        <v>164</v>
      </c>
      <c r="C432" s="22" t="s">
        <v>49</v>
      </c>
      <c r="D432" s="22" t="s">
        <v>210</v>
      </c>
      <c r="E432" s="22" t="str">
        <f t="shared" si="6"/>
        <v>ABILENEMH NET (MEDICARE ADVANTAGE)</v>
      </c>
      <c r="F432" s="22" t="s">
        <v>176</v>
      </c>
      <c r="G432" s="22" t="s">
        <v>173</v>
      </c>
      <c r="H432" s="22" t="s">
        <v>154</v>
      </c>
      <c r="I432" s="67">
        <v>275</v>
      </c>
    </row>
    <row r="433" spans="2:9" x14ac:dyDescent="0.25">
      <c r="B433" s="117" t="s">
        <v>161</v>
      </c>
      <c r="C433" s="22" t="s">
        <v>61</v>
      </c>
      <c r="D433" s="22" t="s">
        <v>210</v>
      </c>
      <c r="E433" s="22" t="str">
        <f t="shared" si="6"/>
        <v>ALEXANDRIAMH NET (MEDICARE ADVANTAGE)</v>
      </c>
      <c r="F433" s="22" t="s">
        <v>176</v>
      </c>
      <c r="G433" s="22" t="s">
        <v>173</v>
      </c>
      <c r="H433" s="22" t="s">
        <v>154</v>
      </c>
      <c r="I433" s="67">
        <v>275</v>
      </c>
    </row>
    <row r="434" spans="2:9" x14ac:dyDescent="0.25">
      <c r="B434" s="117" t="s">
        <v>155</v>
      </c>
      <c r="C434" s="22" t="s">
        <v>53</v>
      </c>
      <c r="D434" s="22" t="s">
        <v>210</v>
      </c>
      <c r="E434" s="22" t="str">
        <f t="shared" si="6"/>
        <v>BATON ROUGEMH NET (MEDICARE ADVANTAGE)</v>
      </c>
      <c r="F434" s="22" t="s">
        <v>176</v>
      </c>
      <c r="G434" s="22" t="s">
        <v>173</v>
      </c>
      <c r="H434" s="22" t="s">
        <v>154</v>
      </c>
      <c r="I434" s="67">
        <v>275</v>
      </c>
    </row>
    <row r="435" spans="2:9" x14ac:dyDescent="0.25">
      <c r="B435" s="117" t="s">
        <v>156</v>
      </c>
      <c r="C435" s="22" t="s">
        <v>55</v>
      </c>
      <c r="D435" s="22" t="s">
        <v>210</v>
      </c>
      <c r="E435" s="22" t="str">
        <f t="shared" si="6"/>
        <v>DERIDDERMH NET (MEDICARE ADVANTAGE)</v>
      </c>
      <c r="F435" s="22" t="s">
        <v>176</v>
      </c>
      <c r="G435" s="22" t="s">
        <v>173</v>
      </c>
      <c r="H435" s="22" t="s">
        <v>154</v>
      </c>
      <c r="I435" s="67">
        <v>275</v>
      </c>
    </row>
    <row r="436" spans="2:9" x14ac:dyDescent="0.25">
      <c r="B436" s="117" t="s">
        <v>162</v>
      </c>
      <c r="C436" s="22" t="s">
        <v>62</v>
      </c>
      <c r="D436" s="22" t="s">
        <v>210</v>
      </c>
      <c r="E436" s="22" t="str">
        <f t="shared" si="6"/>
        <v>GNOMH NET (MEDICARE ADVANTAGE)</v>
      </c>
      <c r="F436" s="22" t="s">
        <v>176</v>
      </c>
      <c r="G436" s="22" t="s">
        <v>173</v>
      </c>
      <c r="H436" s="22" t="s">
        <v>154</v>
      </c>
      <c r="I436" s="67">
        <v>275</v>
      </c>
    </row>
    <row r="437" spans="2:9" x14ac:dyDescent="0.25">
      <c r="B437" s="117" t="s">
        <v>169</v>
      </c>
      <c r="C437" s="22" t="s">
        <v>52</v>
      </c>
      <c r="D437" s="22" t="s">
        <v>210</v>
      </c>
      <c r="E437" s="22" t="str">
        <f t="shared" si="6"/>
        <v>KATYMH NET (MEDICARE ADVANTAGE)</v>
      </c>
      <c r="F437" s="22" t="s">
        <v>176</v>
      </c>
      <c r="G437" s="22" t="s">
        <v>173</v>
      </c>
      <c r="H437" s="22" t="s">
        <v>154</v>
      </c>
      <c r="I437" s="67">
        <v>275</v>
      </c>
    </row>
    <row r="438" spans="2:9" x14ac:dyDescent="0.25">
      <c r="B438" s="117" t="s">
        <v>158</v>
      </c>
      <c r="C438" s="22" t="s">
        <v>159</v>
      </c>
      <c r="D438" s="22" t="s">
        <v>210</v>
      </c>
      <c r="E438" s="22" t="str">
        <f t="shared" si="6"/>
        <v>KENTWOODMH NET (MEDICARE ADVANTAGE)</v>
      </c>
      <c r="F438" s="22" t="s">
        <v>176</v>
      </c>
      <c r="G438" s="22" t="s">
        <v>173</v>
      </c>
      <c r="H438" s="22" t="s">
        <v>154</v>
      </c>
      <c r="I438" s="67">
        <v>275</v>
      </c>
    </row>
    <row r="439" spans="2:9" x14ac:dyDescent="0.25">
      <c r="B439" s="117" t="s">
        <v>149</v>
      </c>
      <c r="C439" s="22" t="s">
        <v>150</v>
      </c>
      <c r="D439" s="22" t="s">
        <v>210</v>
      </c>
      <c r="E439" s="22" t="str">
        <f t="shared" si="6"/>
        <v>LAFAYETTEMH NET (MEDICARE ADVANTAGE)</v>
      </c>
      <c r="F439" s="22" t="s">
        <v>176</v>
      </c>
      <c r="G439" s="22" t="s">
        <v>173</v>
      </c>
      <c r="H439" s="22" t="s">
        <v>154</v>
      </c>
      <c r="I439" s="67">
        <v>275</v>
      </c>
    </row>
    <row r="440" spans="2:9" x14ac:dyDescent="0.25">
      <c r="B440" s="117" t="s">
        <v>157</v>
      </c>
      <c r="C440" s="22" t="s">
        <v>57</v>
      </c>
      <c r="D440" s="22" t="s">
        <v>210</v>
      </c>
      <c r="E440" s="22" t="str">
        <f t="shared" si="6"/>
        <v>LAKE CHARLESMH NET (MEDICARE ADVANTAGE)</v>
      </c>
      <c r="F440" s="22" t="s">
        <v>176</v>
      </c>
      <c r="G440" s="22" t="s">
        <v>173</v>
      </c>
      <c r="H440" s="22" t="s">
        <v>154</v>
      </c>
      <c r="I440" s="67">
        <v>275</v>
      </c>
    </row>
    <row r="441" spans="2:9" x14ac:dyDescent="0.25">
      <c r="B441" s="117" t="s">
        <v>165</v>
      </c>
      <c r="C441" s="22" t="s">
        <v>50</v>
      </c>
      <c r="D441" s="22" t="s">
        <v>210</v>
      </c>
      <c r="E441" s="22" t="str">
        <f t="shared" si="6"/>
        <v>LONGVIEWMH NET (MEDICARE ADVANTAGE)</v>
      </c>
      <c r="F441" s="22" t="s">
        <v>176</v>
      </c>
      <c r="G441" s="22" t="s">
        <v>173</v>
      </c>
      <c r="H441" s="22" t="s">
        <v>154</v>
      </c>
      <c r="I441" s="67">
        <v>275</v>
      </c>
    </row>
    <row r="442" spans="2:9" x14ac:dyDescent="0.25">
      <c r="B442" s="117" t="s">
        <v>166</v>
      </c>
      <c r="C442" s="22" t="s">
        <v>51</v>
      </c>
      <c r="D442" s="22" t="s">
        <v>210</v>
      </c>
      <c r="E442" s="22" t="str">
        <f t="shared" si="6"/>
        <v>LUFKINMH NET (MEDICARE ADVANTAGE)</v>
      </c>
      <c r="F442" s="22" t="s">
        <v>176</v>
      </c>
      <c r="G442" s="22" t="s">
        <v>173</v>
      </c>
      <c r="H442" s="22" t="s">
        <v>154</v>
      </c>
      <c r="I442" s="67">
        <v>275</v>
      </c>
    </row>
    <row r="443" spans="2:9" x14ac:dyDescent="0.25">
      <c r="B443" s="117" t="s">
        <v>163</v>
      </c>
      <c r="C443" s="22" t="s">
        <v>48</v>
      </c>
      <c r="D443" s="22" t="s">
        <v>210</v>
      </c>
      <c r="E443" s="22" t="str">
        <f t="shared" si="6"/>
        <v>MIDLANDMH NET (MEDICARE ADVANTAGE)</v>
      </c>
      <c r="F443" s="22" t="s">
        <v>176</v>
      </c>
      <c r="G443" s="22" t="s">
        <v>173</v>
      </c>
      <c r="H443" s="22" t="s">
        <v>154</v>
      </c>
      <c r="I443" s="67">
        <v>275</v>
      </c>
    </row>
    <row r="444" spans="2:9" x14ac:dyDescent="0.25">
      <c r="B444" s="117" t="s">
        <v>160</v>
      </c>
      <c r="C444" s="22" t="s">
        <v>60</v>
      </c>
      <c r="D444" s="22" t="s">
        <v>210</v>
      </c>
      <c r="E444" s="22" t="str">
        <f t="shared" si="6"/>
        <v>OPELOUSASMH NET (MEDICARE ADVANTAGE)</v>
      </c>
      <c r="F444" s="22" t="s">
        <v>176</v>
      </c>
      <c r="G444" s="22" t="s">
        <v>173</v>
      </c>
      <c r="H444" s="22" t="s">
        <v>154</v>
      </c>
      <c r="I444" s="67">
        <v>275</v>
      </c>
    </row>
    <row r="445" spans="2:9" x14ac:dyDescent="0.25">
      <c r="B445" s="117" t="s">
        <v>163</v>
      </c>
      <c r="C445" s="119" t="s">
        <v>404</v>
      </c>
      <c r="D445" s="115" t="s">
        <v>375</v>
      </c>
      <c r="E445" s="22" t="str">
        <f t="shared" si="6"/>
        <v>MidlandMIDLAND MEMORIAL (MEDICAID)</v>
      </c>
      <c r="F445" s="22" t="s">
        <v>178</v>
      </c>
      <c r="G445" s="22" t="s">
        <v>173</v>
      </c>
      <c r="H445" s="22" t="s">
        <v>154</v>
      </c>
      <c r="I445" s="67">
        <v>0</v>
      </c>
    </row>
    <row r="446" spans="2:9" x14ac:dyDescent="0.25">
      <c r="B446" s="117" t="s">
        <v>170</v>
      </c>
      <c r="C446" s="22" t="s">
        <v>54</v>
      </c>
      <c r="D446" s="22" t="s">
        <v>227</v>
      </c>
      <c r="E446" s="22" t="str">
        <f t="shared" si="6"/>
        <v>BILOXIMOLINA HEALTHCARE (COMMERCIAL)</v>
      </c>
      <c r="F446" s="22" t="s">
        <v>172</v>
      </c>
      <c r="G446" s="22" t="s">
        <v>288</v>
      </c>
      <c r="H446" s="22" t="s">
        <v>154</v>
      </c>
      <c r="I446" s="67">
        <v>195.87128997600001</v>
      </c>
    </row>
    <row r="447" spans="2:9" x14ac:dyDescent="0.25">
      <c r="B447" s="117" t="s">
        <v>158</v>
      </c>
      <c r="C447" s="118" t="s">
        <v>412</v>
      </c>
      <c r="D447" s="22" t="s">
        <v>227</v>
      </c>
      <c r="E447" s="22" t="str">
        <f t="shared" si="6"/>
        <v>KentwoodMOLINA HEALTHCARE (COMMERCIAL)</v>
      </c>
      <c r="F447" s="22" t="s">
        <v>172</v>
      </c>
      <c r="G447" s="22" t="s">
        <v>288</v>
      </c>
      <c r="H447" s="22" t="s">
        <v>154</v>
      </c>
      <c r="I447" s="67">
        <v>202.80351880799998</v>
      </c>
    </row>
    <row r="448" spans="2:9" x14ac:dyDescent="0.25">
      <c r="B448" s="117" t="s">
        <v>164</v>
      </c>
      <c r="C448" s="22" t="s">
        <v>49</v>
      </c>
      <c r="D448" s="22" t="s">
        <v>211</v>
      </c>
      <c r="E448" s="22" t="str">
        <f t="shared" si="6"/>
        <v>ABILENEMOLINA HEALTHCARE (MEDICAID)</v>
      </c>
      <c r="F448" s="22" t="s">
        <v>178</v>
      </c>
      <c r="G448" s="22" t="s">
        <v>173</v>
      </c>
      <c r="H448" s="22" t="s">
        <v>154</v>
      </c>
      <c r="I448" s="67">
        <v>200</v>
      </c>
    </row>
    <row r="449" spans="2:9" x14ac:dyDescent="0.25">
      <c r="B449" s="117" t="s">
        <v>170</v>
      </c>
      <c r="C449" s="22" t="s">
        <v>54</v>
      </c>
      <c r="D449" s="22" t="s">
        <v>211</v>
      </c>
      <c r="E449" s="22" t="str">
        <f t="shared" si="6"/>
        <v>BILOXIMOLINA HEALTHCARE (MEDICAID)</v>
      </c>
      <c r="F449" s="22" t="s">
        <v>178</v>
      </c>
      <c r="G449" s="22" t="s">
        <v>289</v>
      </c>
      <c r="H449" s="22" t="s">
        <v>154</v>
      </c>
      <c r="I449" s="67">
        <v>0</v>
      </c>
    </row>
    <row r="450" spans="2:9" x14ac:dyDescent="0.25">
      <c r="B450" s="117" t="s">
        <v>169</v>
      </c>
      <c r="C450" s="22" t="s">
        <v>52</v>
      </c>
      <c r="D450" s="22" t="s">
        <v>211</v>
      </c>
      <c r="E450" s="22" t="str">
        <f t="shared" si="6"/>
        <v>KATYMOLINA HEALTHCARE (MEDICAID)</v>
      </c>
      <c r="F450" s="22" t="s">
        <v>178</v>
      </c>
      <c r="G450" s="22" t="s">
        <v>173</v>
      </c>
      <c r="H450" s="22" t="s">
        <v>154</v>
      </c>
      <c r="I450" s="67">
        <v>200</v>
      </c>
    </row>
    <row r="451" spans="2:9" x14ac:dyDescent="0.25">
      <c r="B451" s="117" t="s">
        <v>158</v>
      </c>
      <c r="C451" s="118" t="s">
        <v>412</v>
      </c>
      <c r="D451" s="22" t="s">
        <v>211</v>
      </c>
      <c r="E451" s="22" t="str">
        <f t="shared" ref="E451:E514" si="7">CONCATENATE(C451,D451)</f>
        <v>KentwoodMOLINA HEALTHCARE (MEDICAID)</v>
      </c>
      <c r="F451" s="22" t="s">
        <v>178</v>
      </c>
      <c r="G451" s="22" t="s">
        <v>173</v>
      </c>
      <c r="H451" s="22" t="s">
        <v>154</v>
      </c>
      <c r="I451" s="67">
        <v>0</v>
      </c>
    </row>
    <row r="452" spans="2:9" x14ac:dyDescent="0.25">
      <c r="B452" s="117" t="s">
        <v>165</v>
      </c>
      <c r="C452" s="22" t="s">
        <v>50</v>
      </c>
      <c r="D452" s="22" t="s">
        <v>211</v>
      </c>
      <c r="E452" s="22" t="str">
        <f t="shared" si="7"/>
        <v>LONGVIEWMOLINA HEALTHCARE (MEDICAID)</v>
      </c>
      <c r="F452" s="22" t="s">
        <v>178</v>
      </c>
      <c r="G452" s="22" t="s">
        <v>173</v>
      </c>
      <c r="H452" s="22" t="s">
        <v>154</v>
      </c>
      <c r="I452" s="67">
        <v>200</v>
      </c>
    </row>
    <row r="453" spans="2:9" x14ac:dyDescent="0.25">
      <c r="B453" s="117" t="s">
        <v>166</v>
      </c>
      <c r="C453" s="22" t="s">
        <v>51</v>
      </c>
      <c r="D453" s="22" t="s">
        <v>211</v>
      </c>
      <c r="E453" s="22" t="str">
        <f t="shared" si="7"/>
        <v>LUFKINMOLINA HEALTHCARE (MEDICAID)</v>
      </c>
      <c r="F453" s="22" t="s">
        <v>178</v>
      </c>
      <c r="G453" s="22" t="s">
        <v>173</v>
      </c>
      <c r="H453" s="22" t="s">
        <v>154</v>
      </c>
      <c r="I453" s="67">
        <v>200</v>
      </c>
    </row>
    <row r="454" spans="2:9" x14ac:dyDescent="0.25">
      <c r="B454" s="117" t="s">
        <v>163</v>
      </c>
      <c r="C454" s="22" t="s">
        <v>48</v>
      </c>
      <c r="D454" s="22" t="s">
        <v>211</v>
      </c>
      <c r="E454" s="22" t="str">
        <f t="shared" si="7"/>
        <v>MIDLANDMOLINA HEALTHCARE (MEDICAID)</v>
      </c>
      <c r="F454" s="22" t="s">
        <v>178</v>
      </c>
      <c r="G454" s="22" t="s">
        <v>173</v>
      </c>
      <c r="H454" s="22" t="s">
        <v>154</v>
      </c>
      <c r="I454" s="67">
        <v>200</v>
      </c>
    </row>
    <row r="455" spans="2:9" x14ac:dyDescent="0.25">
      <c r="B455" s="117" t="s">
        <v>167</v>
      </c>
      <c r="C455" s="22" t="s">
        <v>56</v>
      </c>
      <c r="D455" s="22" t="s">
        <v>211</v>
      </c>
      <c r="E455" s="22" t="str">
        <f t="shared" si="7"/>
        <v>PASADENAMOLINA HEALTHCARE (MEDICAID)</v>
      </c>
      <c r="F455" s="22" t="s">
        <v>178</v>
      </c>
      <c r="G455" s="22" t="s">
        <v>173</v>
      </c>
      <c r="H455" s="22" t="s">
        <v>154</v>
      </c>
      <c r="I455" s="67">
        <v>200</v>
      </c>
    </row>
    <row r="456" spans="2:9" x14ac:dyDescent="0.25">
      <c r="B456" s="117" t="s">
        <v>170</v>
      </c>
      <c r="C456" s="22" t="s">
        <v>54</v>
      </c>
      <c r="D456" s="22" t="s">
        <v>226</v>
      </c>
      <c r="E456" s="22" t="str">
        <f t="shared" si="7"/>
        <v>BILOXIMOLINA HEALTHCARE (MEDICARE ADVANTAGE)</v>
      </c>
      <c r="F456" s="22" t="s">
        <v>176</v>
      </c>
      <c r="G456" s="22" t="s">
        <v>288</v>
      </c>
      <c r="H456" s="22" t="s">
        <v>154</v>
      </c>
      <c r="I456" s="67">
        <v>195.87128997600001</v>
      </c>
    </row>
    <row r="457" spans="2:9" x14ac:dyDescent="0.25">
      <c r="B457" s="117" t="s">
        <v>158</v>
      </c>
      <c r="C457" s="118" t="s">
        <v>412</v>
      </c>
      <c r="D457" s="22" t="s">
        <v>226</v>
      </c>
      <c r="E457" s="22" t="str">
        <f t="shared" si="7"/>
        <v>KentwoodMOLINA HEALTHCARE (MEDICARE ADVANTAGE)</v>
      </c>
      <c r="F457" s="22" t="s">
        <v>176</v>
      </c>
      <c r="G457" s="22" t="s">
        <v>288</v>
      </c>
      <c r="H457" s="22" t="s">
        <v>154</v>
      </c>
      <c r="I457" s="67">
        <v>202.80351880799998</v>
      </c>
    </row>
    <row r="458" spans="2:9" x14ac:dyDescent="0.25">
      <c r="B458" s="117" t="s">
        <v>164</v>
      </c>
      <c r="C458" s="22" t="s">
        <v>49</v>
      </c>
      <c r="D458" s="22" t="s">
        <v>212</v>
      </c>
      <c r="E458" s="22" t="str">
        <f t="shared" si="7"/>
        <v>ABILENEMULTIPLAN (COMMERCIAL)</v>
      </c>
      <c r="F458" s="22" t="s">
        <v>172</v>
      </c>
      <c r="G458" s="22" t="s">
        <v>173</v>
      </c>
      <c r="H458" s="22" t="s">
        <v>154</v>
      </c>
      <c r="I458" s="67">
        <v>250</v>
      </c>
    </row>
    <row r="459" spans="2:9" x14ac:dyDescent="0.25">
      <c r="B459" s="117" t="s">
        <v>161</v>
      </c>
      <c r="C459" s="22" t="s">
        <v>61</v>
      </c>
      <c r="D459" s="22" t="s">
        <v>212</v>
      </c>
      <c r="E459" s="22" t="str">
        <f t="shared" si="7"/>
        <v>ALEXANDRIAMULTIPLAN (COMMERCIAL)</v>
      </c>
      <c r="F459" s="22" t="s">
        <v>172</v>
      </c>
      <c r="G459" s="22" t="s">
        <v>173</v>
      </c>
      <c r="H459" s="22" t="s">
        <v>154</v>
      </c>
      <c r="I459" s="67">
        <v>250</v>
      </c>
    </row>
    <row r="460" spans="2:9" x14ac:dyDescent="0.25">
      <c r="B460" s="117" t="s">
        <v>155</v>
      </c>
      <c r="C460" s="22" t="s">
        <v>53</v>
      </c>
      <c r="D460" s="22" t="s">
        <v>212</v>
      </c>
      <c r="E460" s="22" t="str">
        <f t="shared" si="7"/>
        <v>BATON ROUGEMULTIPLAN (COMMERCIAL)</v>
      </c>
      <c r="F460" s="22" t="s">
        <v>172</v>
      </c>
      <c r="G460" s="22" t="s">
        <v>173</v>
      </c>
      <c r="H460" s="22" t="s">
        <v>154</v>
      </c>
      <c r="I460" s="67">
        <v>250</v>
      </c>
    </row>
    <row r="461" spans="2:9" x14ac:dyDescent="0.25">
      <c r="B461" s="117" t="s">
        <v>156</v>
      </c>
      <c r="C461" s="22" t="s">
        <v>55</v>
      </c>
      <c r="D461" s="22" t="s">
        <v>212</v>
      </c>
      <c r="E461" s="22" t="str">
        <f t="shared" si="7"/>
        <v>DERIDDERMULTIPLAN (COMMERCIAL)</v>
      </c>
      <c r="F461" s="22" t="s">
        <v>172</v>
      </c>
      <c r="G461" s="22" t="s">
        <v>173</v>
      </c>
      <c r="H461" s="22" t="s">
        <v>154</v>
      </c>
      <c r="I461" s="67">
        <v>250</v>
      </c>
    </row>
    <row r="462" spans="2:9" x14ac:dyDescent="0.25">
      <c r="B462" s="117" t="s">
        <v>162</v>
      </c>
      <c r="C462" s="22" t="s">
        <v>62</v>
      </c>
      <c r="D462" s="22" t="s">
        <v>212</v>
      </c>
      <c r="E462" s="22" t="str">
        <f t="shared" si="7"/>
        <v>GNOMULTIPLAN (COMMERCIAL)</v>
      </c>
      <c r="F462" s="22" t="s">
        <v>172</v>
      </c>
      <c r="G462" s="22" t="s">
        <v>173</v>
      </c>
      <c r="H462" s="22" t="s">
        <v>154</v>
      </c>
      <c r="I462" s="67">
        <v>250</v>
      </c>
    </row>
    <row r="463" spans="2:9" x14ac:dyDescent="0.25">
      <c r="B463" s="117" t="s">
        <v>169</v>
      </c>
      <c r="C463" s="22" t="s">
        <v>52</v>
      </c>
      <c r="D463" s="22" t="s">
        <v>212</v>
      </c>
      <c r="E463" s="22" t="str">
        <f t="shared" si="7"/>
        <v>KATYMULTIPLAN (COMMERCIAL)</v>
      </c>
      <c r="F463" s="22" t="s">
        <v>172</v>
      </c>
      <c r="G463" s="22" t="s">
        <v>173</v>
      </c>
      <c r="H463" s="22" t="s">
        <v>154</v>
      </c>
      <c r="I463" s="67">
        <v>250</v>
      </c>
    </row>
    <row r="464" spans="2:9" x14ac:dyDescent="0.25">
      <c r="B464" s="117" t="s">
        <v>158</v>
      </c>
      <c r="C464" s="22" t="s">
        <v>159</v>
      </c>
      <c r="D464" s="22" t="s">
        <v>212</v>
      </c>
      <c r="E464" s="22" t="str">
        <f t="shared" si="7"/>
        <v>KENTWOODMULTIPLAN (COMMERCIAL)</v>
      </c>
      <c r="F464" s="22" t="s">
        <v>172</v>
      </c>
      <c r="G464" s="22" t="s">
        <v>173</v>
      </c>
      <c r="H464" s="22" t="s">
        <v>154</v>
      </c>
      <c r="I464" s="67">
        <v>250</v>
      </c>
    </row>
    <row r="465" spans="2:9" x14ac:dyDescent="0.25">
      <c r="B465" s="117" t="s">
        <v>149</v>
      </c>
      <c r="C465" s="22" t="s">
        <v>150</v>
      </c>
      <c r="D465" s="22" t="s">
        <v>212</v>
      </c>
      <c r="E465" s="22" t="str">
        <f t="shared" si="7"/>
        <v>LAFAYETTEMULTIPLAN (COMMERCIAL)</v>
      </c>
      <c r="F465" s="22" t="s">
        <v>172</v>
      </c>
      <c r="G465" s="22" t="s">
        <v>173</v>
      </c>
      <c r="H465" s="22" t="s">
        <v>154</v>
      </c>
      <c r="I465" s="67">
        <v>250</v>
      </c>
    </row>
    <row r="466" spans="2:9" x14ac:dyDescent="0.25">
      <c r="B466" s="117" t="s">
        <v>157</v>
      </c>
      <c r="C466" s="22" t="s">
        <v>57</v>
      </c>
      <c r="D466" s="22" t="s">
        <v>212</v>
      </c>
      <c r="E466" s="22" t="str">
        <f t="shared" si="7"/>
        <v>LAKE CHARLESMULTIPLAN (COMMERCIAL)</v>
      </c>
      <c r="F466" s="22" t="s">
        <v>172</v>
      </c>
      <c r="G466" s="22" t="s">
        <v>173</v>
      </c>
      <c r="H466" s="22" t="s">
        <v>154</v>
      </c>
      <c r="I466" s="67">
        <v>250</v>
      </c>
    </row>
    <row r="467" spans="2:9" x14ac:dyDescent="0.25">
      <c r="B467" s="117" t="s">
        <v>165</v>
      </c>
      <c r="C467" s="22" t="s">
        <v>50</v>
      </c>
      <c r="D467" s="22" t="s">
        <v>212</v>
      </c>
      <c r="E467" s="22" t="str">
        <f t="shared" si="7"/>
        <v>LONGVIEWMULTIPLAN (COMMERCIAL)</v>
      </c>
      <c r="F467" s="22" t="s">
        <v>172</v>
      </c>
      <c r="G467" s="22" t="s">
        <v>173</v>
      </c>
      <c r="H467" s="22" t="s">
        <v>154</v>
      </c>
      <c r="I467" s="67">
        <v>250</v>
      </c>
    </row>
    <row r="468" spans="2:9" x14ac:dyDescent="0.25">
      <c r="B468" s="117" t="s">
        <v>166</v>
      </c>
      <c r="C468" s="22" t="s">
        <v>51</v>
      </c>
      <c r="D468" s="22" t="s">
        <v>212</v>
      </c>
      <c r="E468" s="22" t="str">
        <f t="shared" si="7"/>
        <v>LUFKINMULTIPLAN (COMMERCIAL)</v>
      </c>
      <c r="F468" s="22" t="s">
        <v>172</v>
      </c>
      <c r="G468" s="22" t="s">
        <v>173</v>
      </c>
      <c r="H468" s="22" t="s">
        <v>154</v>
      </c>
      <c r="I468" s="67">
        <v>250</v>
      </c>
    </row>
    <row r="469" spans="2:9" x14ac:dyDescent="0.25">
      <c r="B469" s="117" t="s">
        <v>163</v>
      </c>
      <c r="C469" s="22" t="s">
        <v>48</v>
      </c>
      <c r="D469" s="22" t="s">
        <v>212</v>
      </c>
      <c r="E469" s="22" t="str">
        <f t="shared" si="7"/>
        <v>MIDLANDMULTIPLAN (COMMERCIAL)</v>
      </c>
      <c r="F469" s="22" t="s">
        <v>172</v>
      </c>
      <c r="G469" s="22" t="s">
        <v>173</v>
      </c>
      <c r="H469" s="22" t="s">
        <v>154</v>
      </c>
      <c r="I469" s="67">
        <v>250</v>
      </c>
    </row>
    <row r="470" spans="2:9" x14ac:dyDescent="0.25">
      <c r="B470" s="117" t="s">
        <v>160</v>
      </c>
      <c r="C470" s="22" t="s">
        <v>60</v>
      </c>
      <c r="D470" s="22" t="s">
        <v>212</v>
      </c>
      <c r="E470" s="22" t="str">
        <f t="shared" si="7"/>
        <v>OPELOUSASMULTIPLAN (COMMERCIAL)</v>
      </c>
      <c r="F470" s="22" t="s">
        <v>172</v>
      </c>
      <c r="G470" s="22" t="s">
        <v>173</v>
      </c>
      <c r="H470" s="22" t="s">
        <v>154</v>
      </c>
      <c r="I470" s="67">
        <v>250</v>
      </c>
    </row>
    <row r="471" spans="2:9" x14ac:dyDescent="0.25">
      <c r="B471" s="117" t="s">
        <v>167</v>
      </c>
      <c r="C471" s="22" t="s">
        <v>56</v>
      </c>
      <c r="D471" s="22" t="s">
        <v>212</v>
      </c>
      <c r="E471" s="22" t="str">
        <f t="shared" si="7"/>
        <v>PASADENAMULTIPLAN (COMMERCIAL)</v>
      </c>
      <c r="F471" s="22" t="s">
        <v>172</v>
      </c>
      <c r="G471" s="22" t="s">
        <v>173</v>
      </c>
      <c r="H471" s="22" t="s">
        <v>154</v>
      </c>
      <c r="I471" s="67">
        <v>250</v>
      </c>
    </row>
    <row r="472" spans="2:9" x14ac:dyDescent="0.25">
      <c r="B472" s="117" t="s">
        <v>168</v>
      </c>
      <c r="C472" s="22" t="s">
        <v>58</v>
      </c>
      <c r="D472" s="22" t="s">
        <v>212</v>
      </c>
      <c r="E472" s="22" t="str">
        <f t="shared" si="7"/>
        <v>WACOMULTIPLAN (COMMERCIAL)</v>
      </c>
      <c r="F472" s="22" t="s">
        <v>172</v>
      </c>
      <c r="G472" s="22" t="s">
        <v>173</v>
      </c>
      <c r="H472" s="22" t="s">
        <v>154</v>
      </c>
      <c r="I472" s="67">
        <v>250</v>
      </c>
    </row>
    <row r="473" spans="2:9" x14ac:dyDescent="0.25">
      <c r="B473" s="117" t="s">
        <v>163</v>
      </c>
      <c r="C473" s="119" t="s">
        <v>404</v>
      </c>
      <c r="D473" s="115" t="s">
        <v>376</v>
      </c>
      <c r="E473" s="22" t="str">
        <f t="shared" si="7"/>
        <v>MidlandNORTH TEXAS INDIGENT SERVICES (MEDICAID)</v>
      </c>
      <c r="F473" s="22" t="s">
        <v>178</v>
      </c>
      <c r="G473" s="22" t="s">
        <v>173</v>
      </c>
      <c r="H473" s="22" t="s">
        <v>154</v>
      </c>
      <c r="I473" s="67">
        <v>0</v>
      </c>
    </row>
    <row r="474" spans="2:9" x14ac:dyDescent="0.25">
      <c r="B474" s="117" t="s">
        <v>83</v>
      </c>
      <c r="C474" s="118" t="s">
        <v>344</v>
      </c>
      <c r="D474" s="115" t="s">
        <v>377</v>
      </c>
      <c r="E474" s="22" t="str">
        <f t="shared" si="7"/>
        <v>CORPUSNUECES COUNTY MHMR (MEDICAID)</v>
      </c>
      <c r="F474" s="22" t="s">
        <v>178</v>
      </c>
      <c r="G474" s="22" t="s">
        <v>173</v>
      </c>
      <c r="H474" s="22" t="s">
        <v>154</v>
      </c>
      <c r="I474" s="67">
        <v>0</v>
      </c>
    </row>
    <row r="475" spans="2:9" x14ac:dyDescent="0.25">
      <c r="B475" s="117" t="s">
        <v>164</v>
      </c>
      <c r="C475" s="119" t="s">
        <v>403</v>
      </c>
      <c r="D475" s="115" t="s">
        <v>378</v>
      </c>
      <c r="E475" s="22" t="str">
        <f t="shared" si="7"/>
        <v>AbileneOCCUNET (COMMERCIAL)</v>
      </c>
      <c r="F475" s="22" t="s">
        <v>172</v>
      </c>
      <c r="G475" s="22" t="s">
        <v>173</v>
      </c>
      <c r="H475" s="22" t="s">
        <v>154</v>
      </c>
      <c r="I475" s="67">
        <v>350</v>
      </c>
    </row>
    <row r="476" spans="2:9" x14ac:dyDescent="0.25">
      <c r="B476" s="117" t="s">
        <v>161</v>
      </c>
      <c r="C476" s="118" t="s">
        <v>410</v>
      </c>
      <c r="D476" s="115" t="s">
        <v>378</v>
      </c>
      <c r="E476" s="22" t="str">
        <f t="shared" si="7"/>
        <v>AlexandriaOCCUNET (COMMERCIAL)</v>
      </c>
      <c r="F476" s="22" t="s">
        <v>172</v>
      </c>
      <c r="G476" s="22" t="s">
        <v>173</v>
      </c>
      <c r="H476" s="22" t="s">
        <v>154</v>
      </c>
      <c r="I476" s="67">
        <v>350</v>
      </c>
    </row>
    <row r="477" spans="2:9" x14ac:dyDescent="0.25">
      <c r="B477" s="117" t="s">
        <v>309</v>
      </c>
      <c r="C477" s="118" t="s">
        <v>396</v>
      </c>
      <c r="D477" s="115" t="s">
        <v>378</v>
      </c>
      <c r="E477" s="22" t="str">
        <f t="shared" si="7"/>
        <v>AmarilloOCCUNET (COMMERCIAL)</v>
      </c>
      <c r="F477" s="22" t="s">
        <v>172</v>
      </c>
      <c r="G477" s="22" t="s">
        <v>173</v>
      </c>
      <c r="H477" s="22" t="s">
        <v>154</v>
      </c>
      <c r="I477" s="67">
        <v>350</v>
      </c>
    </row>
    <row r="478" spans="2:9" x14ac:dyDescent="0.25">
      <c r="B478" s="117" t="s">
        <v>155</v>
      </c>
      <c r="C478" s="118" t="s">
        <v>411</v>
      </c>
      <c r="D478" s="115" t="s">
        <v>378</v>
      </c>
      <c r="E478" s="22" t="str">
        <f t="shared" si="7"/>
        <v>Baton RougeOCCUNET (COMMERCIAL)</v>
      </c>
      <c r="F478" s="22" t="s">
        <v>172</v>
      </c>
      <c r="G478" s="22" t="s">
        <v>173</v>
      </c>
      <c r="H478" s="22" t="s">
        <v>154</v>
      </c>
      <c r="I478" s="67">
        <v>350</v>
      </c>
    </row>
    <row r="479" spans="2:9" x14ac:dyDescent="0.25">
      <c r="B479" s="117" t="s">
        <v>170</v>
      </c>
      <c r="C479" s="118" t="s">
        <v>407</v>
      </c>
      <c r="D479" s="115" t="s">
        <v>378</v>
      </c>
      <c r="E479" s="22" t="str">
        <f t="shared" si="7"/>
        <v>BiloxiOCCUNET (COMMERCIAL)</v>
      </c>
      <c r="F479" s="22" t="s">
        <v>172</v>
      </c>
      <c r="G479" s="22" t="s">
        <v>173</v>
      </c>
      <c r="H479" s="22" t="s">
        <v>154</v>
      </c>
      <c r="I479" s="67">
        <v>350</v>
      </c>
    </row>
    <row r="480" spans="2:9" x14ac:dyDescent="0.25">
      <c r="B480" s="117" t="s">
        <v>83</v>
      </c>
      <c r="C480" s="118" t="s">
        <v>344</v>
      </c>
      <c r="D480" s="115" t="s">
        <v>378</v>
      </c>
      <c r="E480" s="22" t="str">
        <f t="shared" si="7"/>
        <v>CORPUSOCCUNET (COMMERCIAL)</v>
      </c>
      <c r="F480" s="22" t="s">
        <v>172</v>
      </c>
      <c r="G480" s="22" t="s">
        <v>173</v>
      </c>
      <c r="H480" s="22" t="s">
        <v>154</v>
      </c>
      <c r="I480" s="67">
        <v>350</v>
      </c>
    </row>
    <row r="481" spans="2:9" x14ac:dyDescent="0.25">
      <c r="B481" s="117" t="s">
        <v>156</v>
      </c>
      <c r="C481" s="118" t="s">
        <v>400</v>
      </c>
      <c r="D481" s="115" t="s">
        <v>378</v>
      </c>
      <c r="E481" s="22" t="str">
        <f t="shared" si="7"/>
        <v>DeRidderOCCUNET (COMMERCIAL)</v>
      </c>
      <c r="F481" s="22" t="s">
        <v>172</v>
      </c>
      <c r="G481" s="22" t="s">
        <v>173</v>
      </c>
      <c r="H481" s="22" t="s">
        <v>154</v>
      </c>
      <c r="I481" s="67">
        <v>350</v>
      </c>
    </row>
    <row r="482" spans="2:9" x14ac:dyDescent="0.25">
      <c r="B482" s="117" t="s">
        <v>162</v>
      </c>
      <c r="C482" s="118" t="s">
        <v>62</v>
      </c>
      <c r="D482" s="115" t="s">
        <v>378</v>
      </c>
      <c r="E482" s="22" t="str">
        <f t="shared" si="7"/>
        <v>GNOOCCUNET (COMMERCIAL)</v>
      </c>
      <c r="F482" s="22" t="s">
        <v>172</v>
      </c>
      <c r="G482" s="22" t="s">
        <v>173</v>
      </c>
      <c r="H482" s="22" t="s">
        <v>154</v>
      </c>
      <c r="I482" s="67">
        <v>350</v>
      </c>
    </row>
    <row r="483" spans="2:9" x14ac:dyDescent="0.25">
      <c r="B483" s="117" t="s">
        <v>158</v>
      </c>
      <c r="C483" s="118" t="s">
        <v>415</v>
      </c>
      <c r="D483" s="115" t="s">
        <v>378</v>
      </c>
      <c r="E483" s="22" t="str">
        <f t="shared" si="7"/>
        <v>HammondOCCUNET (COMMERCIAL)</v>
      </c>
      <c r="F483" s="22" t="s">
        <v>172</v>
      </c>
      <c r="G483" s="22" t="s">
        <v>173</v>
      </c>
      <c r="H483" s="22" t="s">
        <v>154</v>
      </c>
      <c r="I483" s="67">
        <v>350</v>
      </c>
    </row>
    <row r="484" spans="2:9" x14ac:dyDescent="0.25">
      <c r="B484" s="117" t="s">
        <v>169</v>
      </c>
      <c r="C484" s="118" t="s">
        <v>397</v>
      </c>
      <c r="D484" s="115" t="s">
        <v>378</v>
      </c>
      <c r="E484" s="22" t="str">
        <f t="shared" si="7"/>
        <v>KatyOCCUNET (COMMERCIAL)</v>
      </c>
      <c r="F484" s="22" t="s">
        <v>172</v>
      </c>
      <c r="G484" s="22" t="s">
        <v>173</v>
      </c>
      <c r="H484" s="22" t="s">
        <v>154</v>
      </c>
      <c r="I484" s="67">
        <v>350</v>
      </c>
    </row>
    <row r="485" spans="2:9" x14ac:dyDescent="0.25">
      <c r="B485" s="117" t="s">
        <v>158</v>
      </c>
      <c r="C485" s="118" t="s">
        <v>412</v>
      </c>
      <c r="D485" s="115" t="s">
        <v>378</v>
      </c>
      <c r="E485" s="22" t="str">
        <f t="shared" si="7"/>
        <v>KentwoodOCCUNET (COMMERCIAL)</v>
      </c>
      <c r="F485" s="22" t="s">
        <v>172</v>
      </c>
      <c r="G485" s="22" t="s">
        <v>173</v>
      </c>
      <c r="H485" s="22" t="s">
        <v>154</v>
      </c>
      <c r="I485" s="67">
        <v>350</v>
      </c>
    </row>
    <row r="486" spans="2:9" x14ac:dyDescent="0.25">
      <c r="B486" s="117" t="s">
        <v>149</v>
      </c>
      <c r="C486" s="118" t="s">
        <v>413</v>
      </c>
      <c r="D486" s="115" t="s">
        <v>378</v>
      </c>
      <c r="E486" s="22" t="str">
        <f t="shared" si="7"/>
        <v>LafayetteOCCUNET (COMMERCIAL)</v>
      </c>
      <c r="F486" s="22" t="s">
        <v>172</v>
      </c>
      <c r="G486" s="22" t="s">
        <v>173</v>
      </c>
      <c r="H486" s="22" t="s">
        <v>154</v>
      </c>
      <c r="I486" s="67">
        <v>350</v>
      </c>
    </row>
    <row r="487" spans="2:9" x14ac:dyDescent="0.25">
      <c r="B487" s="117" t="s">
        <v>157</v>
      </c>
      <c r="C487" s="118" t="s">
        <v>401</v>
      </c>
      <c r="D487" s="115" t="s">
        <v>378</v>
      </c>
      <c r="E487" s="22" t="str">
        <f t="shared" si="7"/>
        <v>Lake CharlesOCCUNET (COMMERCIAL)</v>
      </c>
      <c r="F487" s="22" t="s">
        <v>172</v>
      </c>
      <c r="G487" s="22" t="s">
        <v>173</v>
      </c>
      <c r="H487" s="22" t="s">
        <v>154</v>
      </c>
      <c r="I487" s="67">
        <v>350</v>
      </c>
    </row>
    <row r="488" spans="2:9" x14ac:dyDescent="0.25">
      <c r="B488" s="117" t="s">
        <v>165</v>
      </c>
      <c r="C488" s="118" t="s">
        <v>398</v>
      </c>
      <c r="D488" s="115" t="s">
        <v>378</v>
      </c>
      <c r="E488" s="22" t="str">
        <f t="shared" si="7"/>
        <v>LongviewOCCUNET (COMMERCIAL)</v>
      </c>
      <c r="F488" s="22" t="s">
        <v>172</v>
      </c>
      <c r="G488" s="22" t="s">
        <v>173</v>
      </c>
      <c r="H488" s="22" t="s">
        <v>154</v>
      </c>
      <c r="I488" s="67">
        <v>350</v>
      </c>
    </row>
    <row r="489" spans="2:9" x14ac:dyDescent="0.25">
      <c r="B489" s="117" t="s">
        <v>166</v>
      </c>
      <c r="C489" s="118" t="s">
        <v>399</v>
      </c>
      <c r="D489" s="115" t="s">
        <v>378</v>
      </c>
      <c r="E489" s="22" t="str">
        <f t="shared" si="7"/>
        <v>LufkinOCCUNET (COMMERCIAL)</v>
      </c>
      <c r="F489" s="22" t="s">
        <v>172</v>
      </c>
      <c r="G489" s="22" t="s">
        <v>173</v>
      </c>
      <c r="H489" s="22" t="s">
        <v>154</v>
      </c>
      <c r="I489" s="67">
        <v>350</v>
      </c>
    </row>
    <row r="490" spans="2:9" x14ac:dyDescent="0.25">
      <c r="B490" s="117" t="s">
        <v>163</v>
      </c>
      <c r="C490" s="118" t="s">
        <v>404</v>
      </c>
      <c r="D490" s="115" t="s">
        <v>378</v>
      </c>
      <c r="E490" s="22" t="str">
        <f t="shared" si="7"/>
        <v>MidlandOCCUNET (COMMERCIAL)</v>
      </c>
      <c r="F490" s="22" t="s">
        <v>172</v>
      </c>
      <c r="G490" s="22" t="s">
        <v>173</v>
      </c>
      <c r="H490" s="22" t="s">
        <v>154</v>
      </c>
      <c r="I490" s="67">
        <v>350</v>
      </c>
    </row>
    <row r="491" spans="2:9" x14ac:dyDescent="0.25">
      <c r="B491" s="117" t="s">
        <v>160</v>
      </c>
      <c r="C491" s="118" t="s">
        <v>414</v>
      </c>
      <c r="D491" s="115" t="s">
        <v>378</v>
      </c>
      <c r="E491" s="22" t="str">
        <f t="shared" si="7"/>
        <v>OpelousasOCCUNET (COMMERCIAL)</v>
      </c>
      <c r="F491" s="22" t="s">
        <v>172</v>
      </c>
      <c r="G491" s="22" t="s">
        <v>173</v>
      </c>
      <c r="H491" s="22" t="s">
        <v>154</v>
      </c>
      <c r="I491" s="67">
        <v>350</v>
      </c>
    </row>
    <row r="492" spans="2:9" x14ac:dyDescent="0.25">
      <c r="B492" s="117" t="s">
        <v>167</v>
      </c>
      <c r="C492" s="118" t="s">
        <v>405</v>
      </c>
      <c r="D492" s="115" t="s">
        <v>378</v>
      </c>
      <c r="E492" s="22" t="str">
        <f t="shared" si="7"/>
        <v>PasadenaOCCUNET (COMMERCIAL)</v>
      </c>
      <c r="F492" s="22" t="s">
        <v>172</v>
      </c>
      <c r="G492" s="22" t="s">
        <v>173</v>
      </c>
      <c r="H492" s="22" t="s">
        <v>154</v>
      </c>
      <c r="I492" s="67">
        <v>350</v>
      </c>
    </row>
    <row r="493" spans="2:9" x14ac:dyDescent="0.25">
      <c r="B493" s="117" t="s">
        <v>168</v>
      </c>
      <c r="C493" s="118" t="s">
        <v>406</v>
      </c>
      <c r="D493" s="115" t="s">
        <v>378</v>
      </c>
      <c r="E493" s="22" t="str">
        <f t="shared" si="7"/>
        <v>WacoOCCUNET (COMMERCIAL)</v>
      </c>
      <c r="F493" s="22" t="s">
        <v>172</v>
      </c>
      <c r="G493" s="22" t="s">
        <v>173</v>
      </c>
      <c r="H493" s="22" t="s">
        <v>154</v>
      </c>
      <c r="I493" s="67">
        <v>350</v>
      </c>
    </row>
    <row r="494" spans="2:9" x14ac:dyDescent="0.25">
      <c r="B494" s="117" t="s">
        <v>155</v>
      </c>
      <c r="C494" s="118" t="s">
        <v>411</v>
      </c>
      <c r="D494" s="115" t="s">
        <v>379</v>
      </c>
      <c r="E494" s="22" t="str">
        <f t="shared" si="7"/>
        <v>Baton RougeOCHSNER HEALTH PLAN (MEDICARE ADVANTAGE)</v>
      </c>
      <c r="F494" s="22" t="s">
        <v>176</v>
      </c>
      <c r="G494" s="22" t="s">
        <v>288</v>
      </c>
      <c r="H494" s="22" t="s">
        <v>154</v>
      </c>
      <c r="I494" s="67">
        <v>199.14932066400004</v>
      </c>
    </row>
    <row r="495" spans="2:9" x14ac:dyDescent="0.25">
      <c r="B495" s="117" t="s">
        <v>162</v>
      </c>
      <c r="C495" s="118" t="s">
        <v>62</v>
      </c>
      <c r="D495" s="115" t="s">
        <v>379</v>
      </c>
      <c r="E495" s="22" t="str">
        <f t="shared" si="7"/>
        <v>GNOOCHSNER HEALTH PLAN (MEDICARE ADVANTAGE)</v>
      </c>
      <c r="F495" s="22" t="s">
        <v>176</v>
      </c>
      <c r="G495" s="22" t="s">
        <v>288</v>
      </c>
      <c r="H495" s="22" t="s">
        <v>154</v>
      </c>
      <c r="I495" s="67">
        <v>200.85550876799999</v>
      </c>
    </row>
    <row r="496" spans="2:9" x14ac:dyDescent="0.25">
      <c r="B496" s="117" t="s">
        <v>158</v>
      </c>
      <c r="C496" s="118" t="s">
        <v>415</v>
      </c>
      <c r="D496" s="115" t="s">
        <v>379</v>
      </c>
      <c r="E496" s="22" t="str">
        <f t="shared" si="7"/>
        <v>HammondOCHSNER HEALTH PLAN (MEDICARE ADVANTAGE)</v>
      </c>
      <c r="F496" s="22" t="s">
        <v>176</v>
      </c>
      <c r="G496" s="22" t="s">
        <v>288</v>
      </c>
      <c r="H496" s="22" t="s">
        <v>154</v>
      </c>
      <c r="I496" s="67">
        <v>202.80351880799998</v>
      </c>
    </row>
    <row r="497" spans="2:9" x14ac:dyDescent="0.25">
      <c r="B497" s="117" t="s">
        <v>164</v>
      </c>
      <c r="C497" s="22" t="s">
        <v>49</v>
      </c>
      <c r="D497" s="22" t="s">
        <v>214</v>
      </c>
      <c r="E497" s="22" t="str">
        <f t="shared" si="7"/>
        <v>ABILENEOPTUM (COMMERCIAL)</v>
      </c>
      <c r="F497" s="22" t="s">
        <v>172</v>
      </c>
      <c r="G497" s="22" t="s">
        <v>173</v>
      </c>
      <c r="H497" s="22" t="s">
        <v>154</v>
      </c>
      <c r="I497" s="67">
        <v>205</v>
      </c>
    </row>
    <row r="498" spans="2:9" x14ac:dyDescent="0.25">
      <c r="B498" s="117" t="s">
        <v>161</v>
      </c>
      <c r="C498" s="22" t="s">
        <v>61</v>
      </c>
      <c r="D498" s="22" t="s">
        <v>214</v>
      </c>
      <c r="E498" s="22" t="str">
        <f t="shared" si="7"/>
        <v>ALEXANDRIAOPTUM (COMMERCIAL)</v>
      </c>
      <c r="F498" s="22" t="s">
        <v>172</v>
      </c>
      <c r="G498" s="22" t="s">
        <v>173</v>
      </c>
      <c r="H498" s="22" t="s">
        <v>154</v>
      </c>
      <c r="I498" s="67">
        <v>245</v>
      </c>
    </row>
    <row r="499" spans="2:9" x14ac:dyDescent="0.25">
      <c r="B499" s="117" t="s">
        <v>309</v>
      </c>
      <c r="C499" s="119" t="s">
        <v>396</v>
      </c>
      <c r="D499" s="22" t="s">
        <v>214</v>
      </c>
      <c r="E499" s="22" t="str">
        <f t="shared" si="7"/>
        <v>AmarilloOPTUM (COMMERCIAL)</v>
      </c>
      <c r="F499" s="22" t="s">
        <v>172</v>
      </c>
      <c r="G499" s="22" t="s">
        <v>173</v>
      </c>
      <c r="H499" s="22" t="s">
        <v>154</v>
      </c>
      <c r="I499" s="67">
        <v>205</v>
      </c>
    </row>
    <row r="500" spans="2:9" x14ac:dyDescent="0.25">
      <c r="B500" s="117" t="s">
        <v>155</v>
      </c>
      <c r="C500" s="22" t="s">
        <v>53</v>
      </c>
      <c r="D500" s="22" t="s">
        <v>214</v>
      </c>
      <c r="E500" s="22" t="str">
        <f t="shared" si="7"/>
        <v>BATON ROUGEOPTUM (COMMERCIAL)</v>
      </c>
      <c r="F500" s="22" t="s">
        <v>172</v>
      </c>
      <c r="G500" s="22" t="s">
        <v>173</v>
      </c>
      <c r="H500" s="22" t="s">
        <v>154</v>
      </c>
      <c r="I500" s="67">
        <v>245</v>
      </c>
    </row>
    <row r="501" spans="2:9" x14ac:dyDescent="0.25">
      <c r="B501" s="117" t="s">
        <v>170</v>
      </c>
      <c r="C501" s="22" t="s">
        <v>54</v>
      </c>
      <c r="D501" s="22" t="s">
        <v>214</v>
      </c>
      <c r="E501" s="22" t="str">
        <f t="shared" si="7"/>
        <v>BILOXIOPTUM (COMMERCIAL)</v>
      </c>
      <c r="F501" s="22" t="s">
        <v>172</v>
      </c>
      <c r="G501" s="22" t="s">
        <v>173</v>
      </c>
      <c r="H501" s="22" t="s">
        <v>154</v>
      </c>
      <c r="I501" s="67">
        <v>245</v>
      </c>
    </row>
    <row r="502" spans="2:9" x14ac:dyDescent="0.25">
      <c r="B502" s="117" t="s">
        <v>156</v>
      </c>
      <c r="C502" s="22" t="s">
        <v>55</v>
      </c>
      <c r="D502" s="22" t="s">
        <v>214</v>
      </c>
      <c r="E502" s="22" t="str">
        <f t="shared" si="7"/>
        <v>DERIDDEROPTUM (COMMERCIAL)</v>
      </c>
      <c r="F502" s="22" t="s">
        <v>172</v>
      </c>
      <c r="G502" s="22" t="s">
        <v>173</v>
      </c>
      <c r="H502" s="22" t="s">
        <v>154</v>
      </c>
      <c r="I502" s="67">
        <v>245</v>
      </c>
    </row>
    <row r="503" spans="2:9" x14ac:dyDescent="0.25">
      <c r="B503" s="117" t="s">
        <v>162</v>
      </c>
      <c r="C503" s="22" t="s">
        <v>62</v>
      </c>
      <c r="D503" s="22" t="s">
        <v>214</v>
      </c>
      <c r="E503" s="22" t="str">
        <f t="shared" si="7"/>
        <v>GNOOPTUM (COMMERCIAL)</v>
      </c>
      <c r="F503" s="22" t="s">
        <v>172</v>
      </c>
      <c r="G503" s="22" t="s">
        <v>173</v>
      </c>
      <c r="H503" s="22" t="s">
        <v>154</v>
      </c>
      <c r="I503" s="67">
        <v>245</v>
      </c>
    </row>
    <row r="504" spans="2:9" x14ac:dyDescent="0.25">
      <c r="B504" s="117" t="s">
        <v>169</v>
      </c>
      <c r="C504" s="22" t="s">
        <v>52</v>
      </c>
      <c r="D504" s="22" t="s">
        <v>214</v>
      </c>
      <c r="E504" s="22" t="str">
        <f t="shared" si="7"/>
        <v>KATYOPTUM (COMMERCIAL)</v>
      </c>
      <c r="F504" s="22" t="s">
        <v>172</v>
      </c>
      <c r="G504" s="22" t="s">
        <v>173</v>
      </c>
      <c r="H504" s="22" t="s">
        <v>154</v>
      </c>
      <c r="I504" s="67">
        <v>205</v>
      </c>
    </row>
    <row r="505" spans="2:9" x14ac:dyDescent="0.25">
      <c r="B505" s="117" t="s">
        <v>158</v>
      </c>
      <c r="C505" s="22" t="s">
        <v>159</v>
      </c>
      <c r="D505" s="22" t="s">
        <v>214</v>
      </c>
      <c r="E505" s="22" t="str">
        <f t="shared" si="7"/>
        <v>KENTWOODOPTUM (COMMERCIAL)</v>
      </c>
      <c r="F505" s="22" t="s">
        <v>172</v>
      </c>
      <c r="G505" s="22" t="s">
        <v>173</v>
      </c>
      <c r="H505" s="22" t="s">
        <v>154</v>
      </c>
      <c r="I505" s="67">
        <v>245</v>
      </c>
    </row>
    <row r="506" spans="2:9" x14ac:dyDescent="0.25">
      <c r="B506" s="117" t="s">
        <v>149</v>
      </c>
      <c r="C506" s="22" t="s">
        <v>150</v>
      </c>
      <c r="D506" s="22" t="s">
        <v>214</v>
      </c>
      <c r="E506" s="22" t="str">
        <f t="shared" si="7"/>
        <v>LAFAYETTEOPTUM (COMMERCIAL)</v>
      </c>
      <c r="F506" s="22" t="s">
        <v>172</v>
      </c>
      <c r="G506" s="22" t="s">
        <v>173</v>
      </c>
      <c r="H506" s="22" t="s">
        <v>154</v>
      </c>
      <c r="I506" s="67">
        <v>245</v>
      </c>
    </row>
    <row r="507" spans="2:9" x14ac:dyDescent="0.25">
      <c r="B507" s="117" t="s">
        <v>157</v>
      </c>
      <c r="C507" s="22" t="s">
        <v>57</v>
      </c>
      <c r="D507" s="22" t="s">
        <v>214</v>
      </c>
      <c r="E507" s="22" t="str">
        <f t="shared" si="7"/>
        <v>LAKE CHARLESOPTUM (COMMERCIAL)</v>
      </c>
      <c r="F507" s="22" t="s">
        <v>172</v>
      </c>
      <c r="G507" s="22" t="s">
        <v>173</v>
      </c>
      <c r="H507" s="22" t="s">
        <v>154</v>
      </c>
      <c r="I507" s="67">
        <v>245</v>
      </c>
    </row>
    <row r="508" spans="2:9" x14ac:dyDescent="0.25">
      <c r="B508" s="117" t="s">
        <v>165</v>
      </c>
      <c r="C508" s="22" t="s">
        <v>50</v>
      </c>
      <c r="D508" s="22" t="s">
        <v>214</v>
      </c>
      <c r="E508" s="22" t="str">
        <f t="shared" si="7"/>
        <v>LONGVIEWOPTUM (COMMERCIAL)</v>
      </c>
      <c r="F508" s="22" t="s">
        <v>172</v>
      </c>
      <c r="G508" s="22" t="s">
        <v>173</v>
      </c>
      <c r="H508" s="22" t="s">
        <v>154</v>
      </c>
      <c r="I508" s="67">
        <v>205</v>
      </c>
    </row>
    <row r="509" spans="2:9" x14ac:dyDescent="0.25">
      <c r="B509" s="117" t="s">
        <v>166</v>
      </c>
      <c r="C509" s="22" t="s">
        <v>51</v>
      </c>
      <c r="D509" s="22" t="s">
        <v>214</v>
      </c>
      <c r="E509" s="22" t="str">
        <f t="shared" si="7"/>
        <v>LUFKINOPTUM (COMMERCIAL)</v>
      </c>
      <c r="F509" s="22" t="s">
        <v>172</v>
      </c>
      <c r="G509" s="22" t="s">
        <v>173</v>
      </c>
      <c r="H509" s="22" t="s">
        <v>154</v>
      </c>
      <c r="I509" s="67">
        <v>205</v>
      </c>
    </row>
    <row r="510" spans="2:9" x14ac:dyDescent="0.25">
      <c r="B510" s="117" t="s">
        <v>163</v>
      </c>
      <c r="C510" s="22" t="s">
        <v>48</v>
      </c>
      <c r="D510" s="22" t="s">
        <v>214</v>
      </c>
      <c r="E510" s="22" t="str">
        <f t="shared" si="7"/>
        <v>MIDLANDOPTUM (COMMERCIAL)</v>
      </c>
      <c r="F510" s="22" t="s">
        <v>172</v>
      </c>
      <c r="G510" s="22" t="s">
        <v>173</v>
      </c>
      <c r="H510" s="22" t="s">
        <v>154</v>
      </c>
      <c r="I510" s="67">
        <v>205</v>
      </c>
    </row>
    <row r="511" spans="2:9" x14ac:dyDescent="0.25">
      <c r="B511" s="117" t="s">
        <v>160</v>
      </c>
      <c r="C511" s="22" t="s">
        <v>60</v>
      </c>
      <c r="D511" s="22" t="s">
        <v>214</v>
      </c>
      <c r="E511" s="22" t="str">
        <f t="shared" si="7"/>
        <v>OPELOUSASOPTUM (COMMERCIAL)</v>
      </c>
      <c r="F511" s="22" t="s">
        <v>172</v>
      </c>
      <c r="G511" s="22" t="s">
        <v>173</v>
      </c>
      <c r="H511" s="22" t="s">
        <v>154</v>
      </c>
      <c r="I511" s="67">
        <v>245</v>
      </c>
    </row>
    <row r="512" spans="2:9" x14ac:dyDescent="0.25">
      <c r="B512" s="117" t="s">
        <v>167</v>
      </c>
      <c r="C512" s="22" t="s">
        <v>56</v>
      </c>
      <c r="D512" s="22" t="s">
        <v>214</v>
      </c>
      <c r="E512" s="22" t="str">
        <f t="shared" si="7"/>
        <v>PASADENAOPTUM (COMMERCIAL)</v>
      </c>
      <c r="F512" s="22" t="s">
        <v>172</v>
      </c>
      <c r="G512" s="22" t="s">
        <v>173</v>
      </c>
      <c r="H512" s="22" t="s">
        <v>154</v>
      </c>
      <c r="I512" s="67">
        <v>200</v>
      </c>
    </row>
    <row r="513" spans="2:9" x14ac:dyDescent="0.25">
      <c r="B513" s="117" t="s">
        <v>311</v>
      </c>
      <c r="C513" s="119" t="s">
        <v>402</v>
      </c>
      <c r="D513" s="22" t="s">
        <v>214</v>
      </c>
      <c r="E513" s="22" t="str">
        <f t="shared" si="7"/>
        <v>ShreveportOPTUM (COMMERCIAL)</v>
      </c>
      <c r="F513" s="22" t="s">
        <v>172</v>
      </c>
      <c r="G513" s="22" t="s">
        <v>173</v>
      </c>
      <c r="H513" s="22" t="s">
        <v>154</v>
      </c>
      <c r="I513" s="67">
        <v>245</v>
      </c>
    </row>
    <row r="514" spans="2:9" x14ac:dyDescent="0.25">
      <c r="B514" s="117" t="s">
        <v>168</v>
      </c>
      <c r="C514" s="22" t="s">
        <v>58</v>
      </c>
      <c r="D514" s="22" t="s">
        <v>214</v>
      </c>
      <c r="E514" s="22" t="str">
        <f t="shared" si="7"/>
        <v>WACOOPTUM (COMMERCIAL)</v>
      </c>
      <c r="F514" s="22" t="s">
        <v>172</v>
      </c>
      <c r="G514" s="22" t="s">
        <v>173</v>
      </c>
      <c r="H514" s="22" t="s">
        <v>154</v>
      </c>
      <c r="I514" s="67">
        <v>205</v>
      </c>
    </row>
    <row r="515" spans="2:9" x14ac:dyDescent="0.25">
      <c r="B515" s="117" t="s">
        <v>164</v>
      </c>
      <c r="C515" s="22" t="s">
        <v>49</v>
      </c>
      <c r="D515" s="22" t="s">
        <v>215</v>
      </c>
      <c r="E515" s="22" t="str">
        <f t="shared" ref="E515:E578" si="8">CONCATENATE(C515,D515)</f>
        <v>ABILENEOPTUM (MEDICAID)</v>
      </c>
      <c r="F515" s="22" t="s">
        <v>178</v>
      </c>
      <c r="G515" s="22" t="s">
        <v>173</v>
      </c>
      <c r="H515" s="22" t="s">
        <v>154</v>
      </c>
      <c r="I515" s="67">
        <v>125</v>
      </c>
    </row>
    <row r="516" spans="2:9" x14ac:dyDescent="0.25">
      <c r="B516" s="117" t="s">
        <v>161</v>
      </c>
      <c r="C516" s="22" t="s">
        <v>61</v>
      </c>
      <c r="D516" s="22" t="s">
        <v>215</v>
      </c>
      <c r="E516" s="22" t="str">
        <f t="shared" si="8"/>
        <v>ALEXANDRIAOPTUM (MEDICAID)</v>
      </c>
      <c r="F516" s="22" t="s">
        <v>178</v>
      </c>
      <c r="G516" s="22" t="s">
        <v>173</v>
      </c>
      <c r="H516" s="22" t="s">
        <v>154</v>
      </c>
      <c r="I516" s="67">
        <v>185</v>
      </c>
    </row>
    <row r="517" spans="2:9" x14ac:dyDescent="0.25">
      <c r="B517" s="117" t="s">
        <v>309</v>
      </c>
      <c r="C517" s="119" t="s">
        <v>396</v>
      </c>
      <c r="D517" s="22" t="s">
        <v>215</v>
      </c>
      <c r="E517" s="22" t="str">
        <f t="shared" si="8"/>
        <v>AmarilloOPTUM (MEDICAID)</v>
      </c>
      <c r="F517" s="22" t="s">
        <v>178</v>
      </c>
      <c r="G517" s="22" t="s">
        <v>173</v>
      </c>
      <c r="H517" s="22" t="s">
        <v>154</v>
      </c>
      <c r="I517" s="67">
        <v>125</v>
      </c>
    </row>
    <row r="518" spans="2:9" x14ac:dyDescent="0.25">
      <c r="B518" s="117" t="s">
        <v>155</v>
      </c>
      <c r="C518" s="22" t="s">
        <v>53</v>
      </c>
      <c r="D518" s="22" t="s">
        <v>215</v>
      </c>
      <c r="E518" s="22" t="str">
        <f t="shared" si="8"/>
        <v>BATON ROUGEOPTUM (MEDICAID)</v>
      </c>
      <c r="F518" s="22" t="s">
        <v>178</v>
      </c>
      <c r="G518" s="22" t="s">
        <v>173</v>
      </c>
      <c r="H518" s="22" t="s">
        <v>154</v>
      </c>
      <c r="I518" s="67">
        <v>185</v>
      </c>
    </row>
    <row r="519" spans="2:9" x14ac:dyDescent="0.25">
      <c r="B519" s="117" t="s">
        <v>156</v>
      </c>
      <c r="C519" s="22" t="s">
        <v>55</v>
      </c>
      <c r="D519" s="22" t="s">
        <v>215</v>
      </c>
      <c r="E519" s="22" t="str">
        <f t="shared" si="8"/>
        <v>DERIDDEROPTUM (MEDICAID)</v>
      </c>
      <c r="F519" s="22" t="s">
        <v>178</v>
      </c>
      <c r="G519" s="22" t="s">
        <v>173</v>
      </c>
      <c r="H519" s="22" t="s">
        <v>154</v>
      </c>
      <c r="I519" s="67">
        <v>185</v>
      </c>
    </row>
    <row r="520" spans="2:9" x14ac:dyDescent="0.25">
      <c r="B520" s="117" t="s">
        <v>162</v>
      </c>
      <c r="C520" s="22" t="s">
        <v>62</v>
      </c>
      <c r="D520" s="22" t="s">
        <v>215</v>
      </c>
      <c r="E520" s="22" t="str">
        <f t="shared" si="8"/>
        <v>GNOOPTUM (MEDICAID)</v>
      </c>
      <c r="F520" s="22" t="s">
        <v>178</v>
      </c>
      <c r="G520" s="22" t="s">
        <v>173</v>
      </c>
      <c r="H520" s="22" t="s">
        <v>154</v>
      </c>
      <c r="I520" s="67">
        <v>185</v>
      </c>
    </row>
    <row r="521" spans="2:9" x14ac:dyDescent="0.25">
      <c r="B521" s="117" t="s">
        <v>169</v>
      </c>
      <c r="C521" s="22" t="s">
        <v>52</v>
      </c>
      <c r="D521" s="22" t="s">
        <v>215</v>
      </c>
      <c r="E521" s="22" t="str">
        <f t="shared" si="8"/>
        <v>KATYOPTUM (MEDICAID)</v>
      </c>
      <c r="F521" s="22" t="s">
        <v>178</v>
      </c>
      <c r="G521" s="22" t="s">
        <v>173</v>
      </c>
      <c r="H521" s="22" t="s">
        <v>154</v>
      </c>
      <c r="I521" s="67">
        <v>125</v>
      </c>
    </row>
    <row r="522" spans="2:9" x14ac:dyDescent="0.25">
      <c r="B522" s="117" t="s">
        <v>158</v>
      </c>
      <c r="C522" s="22" t="s">
        <v>159</v>
      </c>
      <c r="D522" s="22" t="s">
        <v>215</v>
      </c>
      <c r="E522" s="22" t="str">
        <f t="shared" si="8"/>
        <v>KENTWOODOPTUM (MEDICAID)</v>
      </c>
      <c r="F522" s="22" t="s">
        <v>178</v>
      </c>
      <c r="G522" s="22" t="s">
        <v>173</v>
      </c>
      <c r="H522" s="22" t="s">
        <v>154</v>
      </c>
      <c r="I522" s="67">
        <v>185</v>
      </c>
    </row>
    <row r="523" spans="2:9" x14ac:dyDescent="0.25">
      <c r="B523" s="117" t="s">
        <v>149</v>
      </c>
      <c r="C523" s="22" t="s">
        <v>150</v>
      </c>
      <c r="D523" s="22" t="s">
        <v>215</v>
      </c>
      <c r="E523" s="22" t="str">
        <f t="shared" si="8"/>
        <v>LAFAYETTEOPTUM (MEDICAID)</v>
      </c>
      <c r="F523" s="22" t="s">
        <v>178</v>
      </c>
      <c r="G523" s="22" t="s">
        <v>173</v>
      </c>
      <c r="H523" s="22" t="s">
        <v>154</v>
      </c>
      <c r="I523" s="67">
        <v>185</v>
      </c>
    </row>
    <row r="524" spans="2:9" x14ac:dyDescent="0.25">
      <c r="B524" s="117" t="s">
        <v>157</v>
      </c>
      <c r="C524" s="22" t="s">
        <v>57</v>
      </c>
      <c r="D524" s="22" t="s">
        <v>215</v>
      </c>
      <c r="E524" s="22" t="str">
        <f t="shared" si="8"/>
        <v>LAKE CHARLESOPTUM (MEDICAID)</v>
      </c>
      <c r="F524" s="22" t="s">
        <v>178</v>
      </c>
      <c r="G524" s="22" t="s">
        <v>173</v>
      </c>
      <c r="H524" s="22" t="s">
        <v>154</v>
      </c>
      <c r="I524" s="67">
        <v>185</v>
      </c>
    </row>
    <row r="525" spans="2:9" x14ac:dyDescent="0.25">
      <c r="B525" s="117" t="s">
        <v>165</v>
      </c>
      <c r="C525" s="22" t="s">
        <v>50</v>
      </c>
      <c r="D525" s="22" t="s">
        <v>215</v>
      </c>
      <c r="E525" s="22" t="str">
        <f t="shared" si="8"/>
        <v>LONGVIEWOPTUM (MEDICAID)</v>
      </c>
      <c r="F525" s="22" t="s">
        <v>178</v>
      </c>
      <c r="G525" s="22" t="s">
        <v>173</v>
      </c>
      <c r="H525" s="22" t="s">
        <v>154</v>
      </c>
      <c r="I525" s="67">
        <v>125</v>
      </c>
    </row>
    <row r="526" spans="2:9" x14ac:dyDescent="0.25">
      <c r="B526" s="117" t="s">
        <v>166</v>
      </c>
      <c r="C526" s="22" t="s">
        <v>51</v>
      </c>
      <c r="D526" s="22" t="s">
        <v>215</v>
      </c>
      <c r="E526" s="22" t="str">
        <f t="shared" si="8"/>
        <v>LUFKINOPTUM (MEDICAID)</v>
      </c>
      <c r="F526" s="22" t="s">
        <v>178</v>
      </c>
      <c r="G526" s="22" t="s">
        <v>173</v>
      </c>
      <c r="H526" s="22" t="s">
        <v>154</v>
      </c>
      <c r="I526" s="67">
        <v>125</v>
      </c>
    </row>
    <row r="527" spans="2:9" x14ac:dyDescent="0.25">
      <c r="B527" s="117" t="s">
        <v>163</v>
      </c>
      <c r="C527" s="22" t="s">
        <v>48</v>
      </c>
      <c r="D527" s="22" t="s">
        <v>215</v>
      </c>
      <c r="E527" s="22" t="str">
        <f t="shared" si="8"/>
        <v>MIDLANDOPTUM (MEDICAID)</v>
      </c>
      <c r="F527" s="22" t="s">
        <v>178</v>
      </c>
      <c r="G527" s="22" t="s">
        <v>173</v>
      </c>
      <c r="H527" s="22" t="s">
        <v>154</v>
      </c>
      <c r="I527" s="67">
        <v>125</v>
      </c>
    </row>
    <row r="528" spans="2:9" x14ac:dyDescent="0.25">
      <c r="B528" s="117" t="s">
        <v>160</v>
      </c>
      <c r="C528" s="22" t="s">
        <v>60</v>
      </c>
      <c r="D528" s="22" t="s">
        <v>215</v>
      </c>
      <c r="E528" s="22" t="str">
        <f t="shared" si="8"/>
        <v>OPELOUSASOPTUM (MEDICAID)</v>
      </c>
      <c r="F528" s="22" t="s">
        <v>178</v>
      </c>
      <c r="G528" s="22" t="s">
        <v>173</v>
      </c>
      <c r="H528" s="22" t="s">
        <v>154</v>
      </c>
      <c r="I528" s="67">
        <v>185</v>
      </c>
    </row>
    <row r="529" spans="2:9" x14ac:dyDescent="0.25">
      <c r="B529" s="117" t="s">
        <v>167</v>
      </c>
      <c r="C529" s="22" t="s">
        <v>56</v>
      </c>
      <c r="D529" s="22" t="s">
        <v>215</v>
      </c>
      <c r="E529" s="22" t="str">
        <f t="shared" si="8"/>
        <v>PASADENAOPTUM (MEDICAID)</v>
      </c>
      <c r="F529" s="22" t="s">
        <v>178</v>
      </c>
      <c r="G529" s="22" t="s">
        <v>173</v>
      </c>
      <c r="H529" s="22" t="s">
        <v>154</v>
      </c>
      <c r="I529" s="67">
        <v>125</v>
      </c>
    </row>
    <row r="530" spans="2:9" x14ac:dyDescent="0.25">
      <c r="B530" s="117" t="s">
        <v>311</v>
      </c>
      <c r="C530" s="119" t="s">
        <v>402</v>
      </c>
      <c r="D530" s="22" t="s">
        <v>215</v>
      </c>
      <c r="E530" s="22" t="str">
        <f t="shared" si="8"/>
        <v>ShreveportOPTUM (MEDICAID)</v>
      </c>
      <c r="F530" s="22" t="s">
        <v>178</v>
      </c>
      <c r="G530" s="22" t="s">
        <v>173</v>
      </c>
      <c r="H530" s="22" t="s">
        <v>154</v>
      </c>
      <c r="I530" s="67">
        <v>175</v>
      </c>
    </row>
    <row r="531" spans="2:9" x14ac:dyDescent="0.25">
      <c r="B531" s="117" t="s">
        <v>168</v>
      </c>
      <c r="C531" s="22" t="s">
        <v>58</v>
      </c>
      <c r="D531" s="22" t="s">
        <v>215</v>
      </c>
      <c r="E531" s="22" t="str">
        <f t="shared" si="8"/>
        <v>WACOOPTUM (MEDICAID)</v>
      </c>
      <c r="F531" s="22" t="s">
        <v>178</v>
      </c>
      <c r="G531" s="22" t="s">
        <v>173</v>
      </c>
      <c r="H531" s="22" t="s">
        <v>154</v>
      </c>
      <c r="I531" s="67">
        <v>125</v>
      </c>
    </row>
    <row r="532" spans="2:9" x14ac:dyDescent="0.25">
      <c r="B532" s="117" t="s">
        <v>164</v>
      </c>
      <c r="C532" s="22" t="s">
        <v>49</v>
      </c>
      <c r="D532" s="22" t="s">
        <v>213</v>
      </c>
      <c r="E532" s="22" t="str">
        <f t="shared" si="8"/>
        <v>ABILENEOPTUM (MEDICARE ADVANTAGE)</v>
      </c>
      <c r="F532" s="22" t="s">
        <v>176</v>
      </c>
      <c r="G532" s="22" t="s">
        <v>173</v>
      </c>
      <c r="H532" s="22" t="s">
        <v>154</v>
      </c>
      <c r="I532" s="67">
        <v>190</v>
      </c>
    </row>
    <row r="533" spans="2:9" x14ac:dyDescent="0.25">
      <c r="B533" s="117" t="s">
        <v>161</v>
      </c>
      <c r="C533" s="22" t="s">
        <v>61</v>
      </c>
      <c r="D533" s="22" t="s">
        <v>213</v>
      </c>
      <c r="E533" s="22" t="str">
        <f t="shared" si="8"/>
        <v>ALEXANDRIAOPTUM (MEDICARE ADVANTAGE)</v>
      </c>
      <c r="F533" s="22" t="s">
        <v>176</v>
      </c>
      <c r="G533" s="22" t="s">
        <v>173</v>
      </c>
      <c r="H533" s="22" t="s">
        <v>154</v>
      </c>
      <c r="I533" s="67">
        <v>245</v>
      </c>
    </row>
    <row r="534" spans="2:9" x14ac:dyDescent="0.25">
      <c r="B534" s="117" t="s">
        <v>309</v>
      </c>
      <c r="C534" s="119" t="s">
        <v>396</v>
      </c>
      <c r="D534" s="22" t="s">
        <v>213</v>
      </c>
      <c r="E534" s="22" t="str">
        <f t="shared" si="8"/>
        <v>AmarilloOPTUM (MEDICARE ADVANTAGE)</v>
      </c>
      <c r="F534" s="22" t="s">
        <v>176</v>
      </c>
      <c r="G534" s="22" t="s">
        <v>173</v>
      </c>
      <c r="H534" s="22" t="s">
        <v>154</v>
      </c>
      <c r="I534" s="67">
        <v>190</v>
      </c>
    </row>
    <row r="535" spans="2:9" x14ac:dyDescent="0.25">
      <c r="B535" s="117" t="s">
        <v>155</v>
      </c>
      <c r="C535" s="22" t="s">
        <v>53</v>
      </c>
      <c r="D535" s="22" t="s">
        <v>213</v>
      </c>
      <c r="E535" s="22" t="str">
        <f t="shared" si="8"/>
        <v>BATON ROUGEOPTUM (MEDICARE ADVANTAGE)</v>
      </c>
      <c r="F535" s="22" t="s">
        <v>176</v>
      </c>
      <c r="G535" s="22" t="s">
        <v>173</v>
      </c>
      <c r="H535" s="22" t="s">
        <v>154</v>
      </c>
      <c r="I535" s="67">
        <v>245</v>
      </c>
    </row>
    <row r="536" spans="2:9" x14ac:dyDescent="0.25">
      <c r="B536" s="117" t="s">
        <v>170</v>
      </c>
      <c r="C536" s="22" t="s">
        <v>54</v>
      </c>
      <c r="D536" s="22" t="s">
        <v>213</v>
      </c>
      <c r="E536" s="22" t="str">
        <f t="shared" si="8"/>
        <v>BILOXIOPTUM (MEDICARE ADVANTAGE)</v>
      </c>
      <c r="F536" s="22" t="s">
        <v>176</v>
      </c>
      <c r="G536" s="22" t="s">
        <v>173</v>
      </c>
      <c r="H536" s="22" t="s">
        <v>154</v>
      </c>
      <c r="I536" s="67">
        <v>245</v>
      </c>
    </row>
    <row r="537" spans="2:9" x14ac:dyDescent="0.25">
      <c r="B537" s="117" t="s">
        <v>156</v>
      </c>
      <c r="C537" s="22" t="s">
        <v>55</v>
      </c>
      <c r="D537" s="22" t="s">
        <v>213</v>
      </c>
      <c r="E537" s="22" t="str">
        <f t="shared" si="8"/>
        <v>DERIDDEROPTUM (MEDICARE ADVANTAGE)</v>
      </c>
      <c r="F537" s="22" t="s">
        <v>176</v>
      </c>
      <c r="G537" s="22" t="s">
        <v>173</v>
      </c>
      <c r="H537" s="22" t="s">
        <v>154</v>
      </c>
      <c r="I537" s="67">
        <v>245</v>
      </c>
    </row>
    <row r="538" spans="2:9" x14ac:dyDescent="0.25">
      <c r="B538" s="117" t="s">
        <v>162</v>
      </c>
      <c r="C538" s="22" t="s">
        <v>62</v>
      </c>
      <c r="D538" s="22" t="s">
        <v>213</v>
      </c>
      <c r="E538" s="22" t="str">
        <f t="shared" si="8"/>
        <v>GNOOPTUM (MEDICARE ADVANTAGE)</v>
      </c>
      <c r="F538" s="22" t="s">
        <v>176</v>
      </c>
      <c r="G538" s="22" t="s">
        <v>173</v>
      </c>
      <c r="H538" s="22" t="s">
        <v>154</v>
      </c>
      <c r="I538" s="67">
        <v>245</v>
      </c>
    </row>
    <row r="539" spans="2:9" x14ac:dyDescent="0.25">
      <c r="B539" s="117" t="s">
        <v>169</v>
      </c>
      <c r="C539" s="22" t="s">
        <v>52</v>
      </c>
      <c r="D539" s="22" t="s">
        <v>213</v>
      </c>
      <c r="E539" s="22" t="str">
        <f t="shared" si="8"/>
        <v>KATYOPTUM (MEDICARE ADVANTAGE)</v>
      </c>
      <c r="F539" s="22" t="s">
        <v>176</v>
      </c>
      <c r="G539" s="22" t="s">
        <v>173</v>
      </c>
      <c r="H539" s="22" t="s">
        <v>154</v>
      </c>
      <c r="I539" s="67">
        <v>190</v>
      </c>
    </row>
    <row r="540" spans="2:9" x14ac:dyDescent="0.25">
      <c r="B540" s="117" t="s">
        <v>158</v>
      </c>
      <c r="C540" s="22" t="s">
        <v>159</v>
      </c>
      <c r="D540" s="22" t="s">
        <v>213</v>
      </c>
      <c r="E540" s="22" t="str">
        <f t="shared" si="8"/>
        <v>KENTWOODOPTUM (MEDICARE ADVANTAGE)</v>
      </c>
      <c r="F540" s="22" t="s">
        <v>176</v>
      </c>
      <c r="G540" s="22" t="s">
        <v>173</v>
      </c>
      <c r="H540" s="22" t="s">
        <v>154</v>
      </c>
      <c r="I540" s="67">
        <v>245</v>
      </c>
    </row>
    <row r="541" spans="2:9" x14ac:dyDescent="0.25">
      <c r="B541" s="117" t="s">
        <v>149</v>
      </c>
      <c r="C541" s="22" t="s">
        <v>150</v>
      </c>
      <c r="D541" s="22" t="s">
        <v>213</v>
      </c>
      <c r="E541" s="22" t="str">
        <f t="shared" si="8"/>
        <v>LAFAYETTEOPTUM (MEDICARE ADVANTAGE)</v>
      </c>
      <c r="F541" s="22" t="s">
        <v>176</v>
      </c>
      <c r="G541" s="22" t="s">
        <v>173</v>
      </c>
      <c r="H541" s="22" t="s">
        <v>154</v>
      </c>
      <c r="I541" s="67">
        <v>245</v>
      </c>
    </row>
    <row r="542" spans="2:9" x14ac:dyDescent="0.25">
      <c r="B542" s="117" t="s">
        <v>157</v>
      </c>
      <c r="C542" s="22" t="s">
        <v>57</v>
      </c>
      <c r="D542" s="22" t="s">
        <v>213</v>
      </c>
      <c r="E542" s="22" t="str">
        <f t="shared" si="8"/>
        <v>LAKE CHARLESOPTUM (MEDICARE ADVANTAGE)</v>
      </c>
      <c r="F542" s="22" t="s">
        <v>176</v>
      </c>
      <c r="G542" s="22" t="s">
        <v>173</v>
      </c>
      <c r="H542" s="22" t="s">
        <v>154</v>
      </c>
      <c r="I542" s="67">
        <v>245</v>
      </c>
    </row>
    <row r="543" spans="2:9" x14ac:dyDescent="0.25">
      <c r="B543" s="117" t="s">
        <v>165</v>
      </c>
      <c r="C543" s="22" t="s">
        <v>50</v>
      </c>
      <c r="D543" s="22" t="s">
        <v>213</v>
      </c>
      <c r="E543" s="22" t="str">
        <f t="shared" si="8"/>
        <v>LONGVIEWOPTUM (MEDICARE ADVANTAGE)</v>
      </c>
      <c r="F543" s="22" t="s">
        <v>176</v>
      </c>
      <c r="G543" s="22" t="s">
        <v>173</v>
      </c>
      <c r="H543" s="22" t="s">
        <v>154</v>
      </c>
      <c r="I543" s="67">
        <v>190</v>
      </c>
    </row>
    <row r="544" spans="2:9" x14ac:dyDescent="0.25">
      <c r="B544" s="117" t="s">
        <v>166</v>
      </c>
      <c r="C544" s="22" t="s">
        <v>51</v>
      </c>
      <c r="D544" s="22" t="s">
        <v>213</v>
      </c>
      <c r="E544" s="22" t="str">
        <f t="shared" si="8"/>
        <v>LUFKINOPTUM (MEDICARE ADVANTAGE)</v>
      </c>
      <c r="F544" s="22" t="s">
        <v>176</v>
      </c>
      <c r="G544" s="22" t="s">
        <v>173</v>
      </c>
      <c r="H544" s="22" t="s">
        <v>154</v>
      </c>
      <c r="I544" s="67">
        <v>190</v>
      </c>
    </row>
    <row r="545" spans="2:9" x14ac:dyDescent="0.25">
      <c r="B545" s="117" t="s">
        <v>163</v>
      </c>
      <c r="C545" s="22" t="s">
        <v>48</v>
      </c>
      <c r="D545" s="22" t="s">
        <v>213</v>
      </c>
      <c r="E545" s="22" t="str">
        <f t="shared" si="8"/>
        <v>MIDLANDOPTUM (MEDICARE ADVANTAGE)</v>
      </c>
      <c r="F545" s="22" t="s">
        <v>176</v>
      </c>
      <c r="G545" s="22" t="s">
        <v>173</v>
      </c>
      <c r="H545" s="22" t="s">
        <v>154</v>
      </c>
      <c r="I545" s="67">
        <v>190</v>
      </c>
    </row>
    <row r="546" spans="2:9" x14ac:dyDescent="0.25">
      <c r="B546" s="117" t="s">
        <v>160</v>
      </c>
      <c r="C546" s="22" t="s">
        <v>60</v>
      </c>
      <c r="D546" s="22" t="s">
        <v>213</v>
      </c>
      <c r="E546" s="22" t="str">
        <f t="shared" si="8"/>
        <v>OPELOUSASOPTUM (MEDICARE ADVANTAGE)</v>
      </c>
      <c r="F546" s="22" t="s">
        <v>176</v>
      </c>
      <c r="G546" s="22" t="s">
        <v>173</v>
      </c>
      <c r="H546" s="22" t="s">
        <v>154</v>
      </c>
      <c r="I546" s="67">
        <v>245</v>
      </c>
    </row>
    <row r="547" spans="2:9" x14ac:dyDescent="0.25">
      <c r="B547" s="117" t="s">
        <v>167</v>
      </c>
      <c r="C547" s="22" t="s">
        <v>56</v>
      </c>
      <c r="D547" s="22" t="s">
        <v>213</v>
      </c>
      <c r="E547" s="22" t="str">
        <f t="shared" si="8"/>
        <v>PASADENAOPTUM (MEDICARE ADVANTAGE)</v>
      </c>
      <c r="F547" s="22" t="s">
        <v>176</v>
      </c>
      <c r="G547" s="22" t="s">
        <v>173</v>
      </c>
      <c r="H547" s="22" t="s">
        <v>154</v>
      </c>
      <c r="I547" s="67">
        <v>190</v>
      </c>
    </row>
    <row r="548" spans="2:9" x14ac:dyDescent="0.25">
      <c r="B548" s="117" t="s">
        <v>311</v>
      </c>
      <c r="C548" s="119" t="s">
        <v>402</v>
      </c>
      <c r="D548" s="22" t="s">
        <v>213</v>
      </c>
      <c r="E548" s="22" t="str">
        <f t="shared" si="8"/>
        <v>ShreveportOPTUM (MEDICARE ADVANTAGE)</v>
      </c>
      <c r="F548" s="22" t="s">
        <v>176</v>
      </c>
      <c r="G548" s="22" t="s">
        <v>173</v>
      </c>
      <c r="H548" s="22" t="s">
        <v>154</v>
      </c>
      <c r="I548" s="67">
        <v>225</v>
      </c>
    </row>
    <row r="549" spans="2:9" x14ac:dyDescent="0.25">
      <c r="B549" s="117" t="s">
        <v>168</v>
      </c>
      <c r="C549" s="22" t="s">
        <v>58</v>
      </c>
      <c r="D549" s="22" t="s">
        <v>213</v>
      </c>
      <c r="E549" s="22" t="str">
        <f t="shared" si="8"/>
        <v>WACOOPTUM (MEDICARE ADVANTAGE)</v>
      </c>
      <c r="F549" s="22" t="s">
        <v>176</v>
      </c>
      <c r="G549" s="22" t="s">
        <v>173</v>
      </c>
      <c r="H549" s="22" t="s">
        <v>154</v>
      </c>
      <c r="I549" s="67">
        <v>190</v>
      </c>
    </row>
    <row r="550" spans="2:9" x14ac:dyDescent="0.25">
      <c r="B550" s="117" t="s">
        <v>161</v>
      </c>
      <c r="C550" s="119" t="s">
        <v>410</v>
      </c>
      <c r="D550" s="115" t="s">
        <v>380</v>
      </c>
      <c r="E550" s="22" t="str">
        <f t="shared" si="8"/>
        <v>AlexandriaOPTUM VA CCN (MEDICARE ADVANTAGE)</v>
      </c>
      <c r="F550" s="22" t="s">
        <v>176</v>
      </c>
      <c r="G550" s="22" t="s">
        <v>173</v>
      </c>
      <c r="H550" s="22" t="s">
        <v>154</v>
      </c>
      <c r="I550" s="67">
        <v>382.5</v>
      </c>
    </row>
    <row r="551" spans="2:9" x14ac:dyDescent="0.25">
      <c r="B551" s="117" t="s">
        <v>155</v>
      </c>
      <c r="C551" s="118" t="s">
        <v>411</v>
      </c>
      <c r="D551" s="115" t="s">
        <v>380</v>
      </c>
      <c r="E551" s="22" t="str">
        <f t="shared" si="8"/>
        <v>Baton RougeOPTUM VA CCN (MEDICARE ADVANTAGE)</v>
      </c>
      <c r="F551" s="22" t="s">
        <v>176</v>
      </c>
      <c r="G551" s="22" t="s">
        <v>173</v>
      </c>
      <c r="H551" s="22" t="s">
        <v>154</v>
      </c>
      <c r="I551" s="67">
        <v>382.5</v>
      </c>
    </row>
    <row r="552" spans="2:9" x14ac:dyDescent="0.25">
      <c r="B552" s="117" t="s">
        <v>170</v>
      </c>
      <c r="C552" s="118" t="s">
        <v>407</v>
      </c>
      <c r="D552" s="115" t="s">
        <v>380</v>
      </c>
      <c r="E552" s="22" t="str">
        <f t="shared" si="8"/>
        <v>BiloxiOPTUM VA CCN (MEDICARE ADVANTAGE)</v>
      </c>
      <c r="F552" s="22" t="s">
        <v>176</v>
      </c>
      <c r="G552" s="22" t="s">
        <v>173</v>
      </c>
      <c r="H552" s="22" t="s">
        <v>154</v>
      </c>
      <c r="I552" s="67">
        <v>382.5</v>
      </c>
    </row>
    <row r="553" spans="2:9" x14ac:dyDescent="0.25">
      <c r="B553" s="117" t="s">
        <v>156</v>
      </c>
      <c r="C553" s="118" t="s">
        <v>400</v>
      </c>
      <c r="D553" s="115" t="s">
        <v>380</v>
      </c>
      <c r="E553" s="22" t="str">
        <f t="shared" si="8"/>
        <v>DeRidderOPTUM VA CCN (MEDICARE ADVANTAGE)</v>
      </c>
      <c r="F553" s="22" t="s">
        <v>176</v>
      </c>
      <c r="G553" s="22" t="s">
        <v>173</v>
      </c>
      <c r="H553" s="22" t="s">
        <v>154</v>
      </c>
      <c r="I553" s="67">
        <v>382.5</v>
      </c>
    </row>
    <row r="554" spans="2:9" x14ac:dyDescent="0.25">
      <c r="B554" s="117" t="s">
        <v>158</v>
      </c>
      <c r="C554" s="118" t="s">
        <v>415</v>
      </c>
      <c r="D554" s="115" t="s">
        <v>380</v>
      </c>
      <c r="E554" s="22" t="str">
        <f t="shared" si="8"/>
        <v>HammondOPTUM VA CCN (MEDICARE ADVANTAGE)</v>
      </c>
      <c r="F554" s="22" t="s">
        <v>176</v>
      </c>
      <c r="G554" s="22" t="s">
        <v>173</v>
      </c>
      <c r="H554" s="22" t="s">
        <v>154</v>
      </c>
      <c r="I554" s="67">
        <v>382.5</v>
      </c>
    </row>
    <row r="555" spans="2:9" x14ac:dyDescent="0.25">
      <c r="B555" s="117" t="s">
        <v>149</v>
      </c>
      <c r="C555" s="118" t="s">
        <v>413</v>
      </c>
      <c r="D555" s="115" t="s">
        <v>380</v>
      </c>
      <c r="E555" s="22" t="str">
        <f t="shared" si="8"/>
        <v>LafayetteOPTUM VA CCN (MEDICARE ADVANTAGE)</v>
      </c>
      <c r="F555" s="22" t="s">
        <v>176</v>
      </c>
      <c r="G555" s="22" t="s">
        <v>173</v>
      </c>
      <c r="H555" s="22" t="s">
        <v>154</v>
      </c>
      <c r="I555" s="67">
        <v>382.5</v>
      </c>
    </row>
    <row r="556" spans="2:9" x14ac:dyDescent="0.25">
      <c r="B556" s="117" t="s">
        <v>157</v>
      </c>
      <c r="C556" s="118" t="s">
        <v>401</v>
      </c>
      <c r="D556" s="115" t="s">
        <v>380</v>
      </c>
      <c r="E556" s="22" t="str">
        <f t="shared" si="8"/>
        <v>Lake CharlesOPTUM VA CCN (MEDICARE ADVANTAGE)</v>
      </c>
      <c r="F556" s="22" t="s">
        <v>176</v>
      </c>
      <c r="G556" s="22" t="s">
        <v>173</v>
      </c>
      <c r="H556" s="22" t="s">
        <v>154</v>
      </c>
      <c r="I556" s="67">
        <v>382.5</v>
      </c>
    </row>
    <row r="557" spans="2:9" x14ac:dyDescent="0.25">
      <c r="B557" s="117" t="s">
        <v>160</v>
      </c>
      <c r="C557" s="118" t="s">
        <v>414</v>
      </c>
      <c r="D557" s="115" t="s">
        <v>380</v>
      </c>
      <c r="E557" s="22" t="str">
        <f t="shared" si="8"/>
        <v>OpelousasOPTUM VA CCN (MEDICARE ADVANTAGE)</v>
      </c>
      <c r="F557" s="22" t="s">
        <v>176</v>
      </c>
      <c r="G557" s="22" t="s">
        <v>173</v>
      </c>
      <c r="H557" s="22" t="s">
        <v>154</v>
      </c>
      <c r="I557" s="67">
        <v>382.5</v>
      </c>
    </row>
    <row r="558" spans="2:9" x14ac:dyDescent="0.25">
      <c r="B558" s="117" t="s">
        <v>311</v>
      </c>
      <c r="C558" s="119" t="s">
        <v>402</v>
      </c>
      <c r="D558" s="115" t="s">
        <v>380</v>
      </c>
      <c r="E558" s="22" t="str">
        <f t="shared" si="8"/>
        <v>ShreveportOPTUM VA CCN (MEDICARE ADVANTAGE)</v>
      </c>
      <c r="F558" s="22" t="s">
        <v>176</v>
      </c>
      <c r="G558" s="22" t="s">
        <v>173</v>
      </c>
      <c r="H558" s="22" t="s">
        <v>154</v>
      </c>
      <c r="I558" s="67">
        <v>382.5</v>
      </c>
    </row>
    <row r="559" spans="2:9" x14ac:dyDescent="0.25">
      <c r="B559" s="117" t="s">
        <v>155</v>
      </c>
      <c r="C559" s="118" t="s">
        <v>411</v>
      </c>
      <c r="D559" s="115" t="s">
        <v>381</v>
      </c>
      <c r="E559" s="22" t="str">
        <f t="shared" si="8"/>
        <v>Baton RougePACE (FMOL) (MEDICARE ADVANTAGE)</v>
      </c>
      <c r="F559" s="22" t="s">
        <v>176</v>
      </c>
      <c r="G559" s="22" t="s">
        <v>173</v>
      </c>
      <c r="H559" s="22" t="s">
        <v>154</v>
      </c>
      <c r="I559" s="67">
        <v>382.5</v>
      </c>
    </row>
    <row r="560" spans="2:9" x14ac:dyDescent="0.25">
      <c r="B560" s="117" t="s">
        <v>149</v>
      </c>
      <c r="C560" s="118" t="s">
        <v>413</v>
      </c>
      <c r="D560" s="115" t="s">
        <v>381</v>
      </c>
      <c r="E560" s="22" t="str">
        <f t="shared" si="8"/>
        <v>LafayettePACE (FMOL) (MEDICARE ADVANTAGE)</v>
      </c>
      <c r="F560" s="22" t="s">
        <v>176</v>
      </c>
      <c r="G560" s="22" t="s">
        <v>173</v>
      </c>
      <c r="H560" s="22" t="s">
        <v>154</v>
      </c>
      <c r="I560" s="67">
        <v>382.5</v>
      </c>
    </row>
    <row r="561" spans="2:9" x14ac:dyDescent="0.25">
      <c r="B561" s="117" t="s">
        <v>163</v>
      </c>
      <c r="C561" s="119" t="s">
        <v>404</v>
      </c>
      <c r="D561" s="115" t="s">
        <v>382</v>
      </c>
      <c r="E561" s="22" t="str">
        <f t="shared" si="8"/>
        <v>MidlandPERMIACARE MHMR (MEDICAID)</v>
      </c>
      <c r="F561" s="22" t="s">
        <v>178</v>
      </c>
      <c r="G561" s="22" t="s">
        <v>173</v>
      </c>
      <c r="H561" s="22" t="s">
        <v>154</v>
      </c>
      <c r="I561" s="67">
        <v>0</v>
      </c>
    </row>
    <row r="562" spans="2:9" x14ac:dyDescent="0.25">
      <c r="B562" s="117" t="s">
        <v>163</v>
      </c>
      <c r="C562" s="119" t="s">
        <v>404</v>
      </c>
      <c r="D562" s="115" t="s">
        <v>383</v>
      </c>
      <c r="E562" s="22" t="str">
        <f t="shared" si="8"/>
        <v>MidlandPRESBYTERIAN NETWORK NM (MEDICAID)</v>
      </c>
      <c r="F562" s="22" t="s">
        <v>178</v>
      </c>
      <c r="G562" s="22" t="s">
        <v>173</v>
      </c>
      <c r="H562" s="22" t="s">
        <v>154</v>
      </c>
      <c r="I562" s="67">
        <v>0</v>
      </c>
    </row>
    <row r="563" spans="2:9" x14ac:dyDescent="0.25">
      <c r="B563" s="117" t="s">
        <v>164</v>
      </c>
      <c r="C563" s="119" t="s">
        <v>403</v>
      </c>
      <c r="D563" s="115" t="s">
        <v>384</v>
      </c>
      <c r="E563" s="22" t="str">
        <f t="shared" si="8"/>
        <v>AbilenePROVIDER NETWORK OF AMERICA (MEDICARE ADVANTAGE)</v>
      </c>
      <c r="F563" s="22" t="s">
        <v>176</v>
      </c>
      <c r="G563" s="22" t="s">
        <v>288</v>
      </c>
      <c r="H563" s="22" t="s">
        <v>154</v>
      </c>
      <c r="I563" s="67">
        <v>203.78424110399999</v>
      </c>
    </row>
    <row r="564" spans="2:9" x14ac:dyDescent="0.25">
      <c r="B564" s="117" t="s">
        <v>169</v>
      </c>
      <c r="C564" s="118" t="s">
        <v>397</v>
      </c>
      <c r="D564" s="115" t="s">
        <v>384</v>
      </c>
      <c r="E564" s="22" t="str">
        <f t="shared" si="8"/>
        <v>KatyPROVIDER NETWORK OF AMERICA (MEDICARE ADVANTAGE)</v>
      </c>
      <c r="F564" s="22" t="s">
        <v>176</v>
      </c>
      <c r="G564" s="22" t="s">
        <v>288</v>
      </c>
      <c r="H564" s="22" t="s">
        <v>154</v>
      </c>
      <c r="I564" s="67">
        <v>222.90160859999997</v>
      </c>
    </row>
    <row r="565" spans="2:9" x14ac:dyDescent="0.25">
      <c r="B565" s="117" t="s">
        <v>165</v>
      </c>
      <c r="C565" s="118" t="s">
        <v>398</v>
      </c>
      <c r="D565" s="115" t="s">
        <v>384</v>
      </c>
      <c r="E565" s="22" t="str">
        <f t="shared" si="8"/>
        <v>LongviewPROVIDER NETWORK OF AMERICA (MEDICARE ADVANTAGE)</v>
      </c>
      <c r="F565" s="22" t="s">
        <v>176</v>
      </c>
      <c r="G565" s="22" t="s">
        <v>288</v>
      </c>
      <c r="H565" s="22" t="s">
        <v>154</v>
      </c>
      <c r="I565" s="67">
        <v>205.51729831200001</v>
      </c>
    </row>
    <row r="566" spans="2:9" x14ac:dyDescent="0.25">
      <c r="B566" s="117" t="s">
        <v>166</v>
      </c>
      <c r="C566" s="118" t="s">
        <v>399</v>
      </c>
      <c r="D566" s="115" t="s">
        <v>384</v>
      </c>
      <c r="E566" s="22" t="str">
        <f t="shared" si="8"/>
        <v>LufkinPROVIDER NETWORK OF AMERICA (MEDICARE ADVANTAGE)</v>
      </c>
      <c r="F566" s="22" t="s">
        <v>176</v>
      </c>
      <c r="G566" s="22" t="s">
        <v>288</v>
      </c>
      <c r="H566" s="22" t="s">
        <v>154</v>
      </c>
      <c r="I566" s="67">
        <v>205.51729831200001</v>
      </c>
    </row>
    <row r="567" spans="2:9" x14ac:dyDescent="0.25">
      <c r="B567" s="117" t="s">
        <v>163</v>
      </c>
      <c r="C567" s="118" t="s">
        <v>404</v>
      </c>
      <c r="D567" s="115" t="s">
        <v>384</v>
      </c>
      <c r="E567" s="22" t="str">
        <f t="shared" si="8"/>
        <v>MidlandPROVIDER NETWORK OF AMERICA (MEDICARE ADVANTAGE)</v>
      </c>
      <c r="F567" s="22" t="s">
        <v>176</v>
      </c>
      <c r="G567" s="22" t="s">
        <v>288</v>
      </c>
      <c r="H567" s="22" t="s">
        <v>154</v>
      </c>
      <c r="I567" s="67">
        <v>202.42735135200002</v>
      </c>
    </row>
    <row r="568" spans="2:9" x14ac:dyDescent="0.25">
      <c r="B568" s="117" t="s">
        <v>164</v>
      </c>
      <c r="C568" s="119" t="s">
        <v>403</v>
      </c>
      <c r="D568" s="115" t="s">
        <v>385</v>
      </c>
      <c r="E568" s="22" t="str">
        <f t="shared" si="8"/>
        <v>AbilenePROVIDER PARTNERS HEALTH PLAN (PPHP) (MEDICARE ADVANTAGE)</v>
      </c>
      <c r="F568" s="22" t="s">
        <v>176</v>
      </c>
      <c r="G568" s="22" t="s">
        <v>288</v>
      </c>
      <c r="H568" s="22" t="s">
        <v>154</v>
      </c>
      <c r="I568" s="67">
        <v>203.78424110399999</v>
      </c>
    </row>
    <row r="569" spans="2:9" x14ac:dyDescent="0.25">
      <c r="B569" s="117" t="s">
        <v>309</v>
      </c>
      <c r="C569" s="118" t="s">
        <v>396</v>
      </c>
      <c r="D569" s="115" t="s">
        <v>385</v>
      </c>
      <c r="E569" s="22" t="str">
        <f t="shared" si="8"/>
        <v>AmarilloPROVIDER PARTNERS HEALTH PLAN (PPHP) (MEDICARE ADVANTAGE)</v>
      </c>
      <c r="F569" s="22" t="s">
        <v>176</v>
      </c>
      <c r="G569" s="22" t="s">
        <v>288</v>
      </c>
      <c r="H569" s="22" t="s">
        <v>154</v>
      </c>
      <c r="I569" s="67">
        <v>201.62127823199998</v>
      </c>
    </row>
    <row r="570" spans="2:9" x14ac:dyDescent="0.25">
      <c r="B570" s="117" t="s">
        <v>169</v>
      </c>
      <c r="C570" s="118" t="s">
        <v>397</v>
      </c>
      <c r="D570" s="115" t="s">
        <v>385</v>
      </c>
      <c r="E570" s="22" t="str">
        <f t="shared" si="8"/>
        <v>KatyPROVIDER PARTNERS HEALTH PLAN (PPHP) (MEDICARE ADVANTAGE)</v>
      </c>
      <c r="F570" s="22" t="s">
        <v>176</v>
      </c>
      <c r="G570" s="22" t="s">
        <v>288</v>
      </c>
      <c r="H570" s="22" t="s">
        <v>154</v>
      </c>
      <c r="I570" s="67">
        <v>222.90160859999997</v>
      </c>
    </row>
    <row r="571" spans="2:9" x14ac:dyDescent="0.25">
      <c r="B571" s="117" t="s">
        <v>165</v>
      </c>
      <c r="C571" s="118" t="s">
        <v>398</v>
      </c>
      <c r="D571" s="115" t="s">
        <v>385</v>
      </c>
      <c r="E571" s="22" t="str">
        <f t="shared" si="8"/>
        <v>LongviewPROVIDER PARTNERS HEALTH PLAN (PPHP) (MEDICARE ADVANTAGE)</v>
      </c>
      <c r="F571" s="22" t="s">
        <v>176</v>
      </c>
      <c r="G571" s="22" t="s">
        <v>288</v>
      </c>
      <c r="H571" s="22" t="s">
        <v>154</v>
      </c>
      <c r="I571" s="67">
        <v>205.51729831200001</v>
      </c>
    </row>
    <row r="572" spans="2:9" x14ac:dyDescent="0.25">
      <c r="B572" s="117" t="s">
        <v>166</v>
      </c>
      <c r="C572" s="118" t="s">
        <v>399</v>
      </c>
      <c r="D572" s="115" t="s">
        <v>385</v>
      </c>
      <c r="E572" s="22" t="str">
        <f t="shared" si="8"/>
        <v>LufkinPROVIDER PARTNERS HEALTH PLAN (PPHP) (MEDICARE ADVANTAGE)</v>
      </c>
      <c r="F572" s="22" t="s">
        <v>176</v>
      </c>
      <c r="G572" s="22" t="s">
        <v>288</v>
      </c>
      <c r="H572" s="22" t="s">
        <v>154</v>
      </c>
      <c r="I572" s="67">
        <v>205.51729831200001</v>
      </c>
    </row>
    <row r="573" spans="2:9" x14ac:dyDescent="0.25">
      <c r="B573" s="117" t="s">
        <v>163</v>
      </c>
      <c r="C573" s="118" t="s">
        <v>404</v>
      </c>
      <c r="D573" s="115" t="s">
        <v>385</v>
      </c>
      <c r="E573" s="22" t="str">
        <f t="shared" si="8"/>
        <v>MidlandPROVIDER PARTNERS HEALTH PLAN (PPHP) (MEDICARE ADVANTAGE)</v>
      </c>
      <c r="F573" s="22" t="s">
        <v>176</v>
      </c>
      <c r="G573" s="22" t="s">
        <v>288</v>
      </c>
      <c r="H573" s="22" t="s">
        <v>154</v>
      </c>
      <c r="I573" s="67">
        <v>202.42735135200002</v>
      </c>
    </row>
    <row r="574" spans="2:9" x14ac:dyDescent="0.25">
      <c r="B574" s="117" t="s">
        <v>167</v>
      </c>
      <c r="C574" s="118" t="s">
        <v>405</v>
      </c>
      <c r="D574" s="115" t="s">
        <v>385</v>
      </c>
      <c r="E574" s="22" t="str">
        <f t="shared" si="8"/>
        <v>PasadenaPROVIDER PARTNERS HEALTH PLAN (PPHP) (MEDICARE ADVANTAGE)</v>
      </c>
      <c r="F574" s="22" t="s">
        <v>176</v>
      </c>
      <c r="G574" s="22" t="s">
        <v>288</v>
      </c>
      <c r="H574" s="22" t="s">
        <v>154</v>
      </c>
      <c r="I574" s="67">
        <v>222.90160859999997</v>
      </c>
    </row>
    <row r="575" spans="2:9" x14ac:dyDescent="0.25">
      <c r="B575" s="117" t="s">
        <v>168</v>
      </c>
      <c r="C575" s="118" t="s">
        <v>406</v>
      </c>
      <c r="D575" s="115" t="s">
        <v>385</v>
      </c>
      <c r="E575" s="22" t="str">
        <f t="shared" si="8"/>
        <v>WacoPROVIDER PARTNERS HEALTH PLAN (PPHP) (MEDICARE ADVANTAGE)</v>
      </c>
      <c r="F575" s="22" t="s">
        <v>176</v>
      </c>
      <c r="G575" s="22" t="s">
        <v>288</v>
      </c>
      <c r="H575" s="22" t="s">
        <v>154</v>
      </c>
      <c r="I575" s="67">
        <v>221.598457056</v>
      </c>
    </row>
    <row r="576" spans="2:9" x14ac:dyDescent="0.25">
      <c r="B576" s="117" t="s">
        <v>168</v>
      </c>
      <c r="C576" s="119" t="s">
        <v>406</v>
      </c>
      <c r="D576" s="115" t="s">
        <v>387</v>
      </c>
      <c r="E576" s="22" t="str">
        <f t="shared" si="8"/>
        <v>WacoRIGHTCARE (MEDICAID)</v>
      </c>
      <c r="F576" s="22" t="s">
        <v>178</v>
      </c>
      <c r="G576" s="22" t="s">
        <v>173</v>
      </c>
      <c r="H576" s="22" t="s">
        <v>154</v>
      </c>
      <c r="I576" s="67">
        <v>0</v>
      </c>
    </row>
    <row r="577" spans="2:9" x14ac:dyDescent="0.25">
      <c r="B577" s="117" t="s">
        <v>168</v>
      </c>
      <c r="C577" s="119" t="s">
        <v>406</v>
      </c>
      <c r="D577" s="115" t="s">
        <v>386</v>
      </c>
      <c r="E577" s="22" t="str">
        <f t="shared" si="8"/>
        <v>WacoRIGHTCARE (COMMERCIAL)</v>
      </c>
      <c r="F577" s="22" t="s">
        <v>172</v>
      </c>
      <c r="G577" s="22" t="s">
        <v>173</v>
      </c>
      <c r="H577" s="22" t="s">
        <v>154</v>
      </c>
      <c r="I577" s="67">
        <v>240</v>
      </c>
    </row>
    <row r="578" spans="2:9" x14ac:dyDescent="0.25">
      <c r="B578" s="117" t="s">
        <v>164</v>
      </c>
      <c r="C578" s="119" t="s">
        <v>403</v>
      </c>
      <c r="D578" s="115" t="s">
        <v>388</v>
      </c>
      <c r="E578" s="22" t="str">
        <f t="shared" si="8"/>
        <v>AbileneSCOTT AND WHITE (MEDICARE ADVANTAGE)</v>
      </c>
      <c r="F578" s="22" t="s">
        <v>176</v>
      </c>
      <c r="G578" s="22" t="s">
        <v>288</v>
      </c>
      <c r="H578" s="22" t="s">
        <v>154</v>
      </c>
      <c r="I578" s="67">
        <v>203.78424110399999</v>
      </c>
    </row>
    <row r="579" spans="2:9" x14ac:dyDescent="0.25">
      <c r="B579" s="117" t="s">
        <v>309</v>
      </c>
      <c r="C579" s="118" t="s">
        <v>396</v>
      </c>
      <c r="D579" s="115" t="s">
        <v>388</v>
      </c>
      <c r="E579" s="22" t="str">
        <f t="shared" ref="E579:E642" si="9">CONCATENATE(C579,D579)</f>
        <v>AmarilloSCOTT AND WHITE (MEDICARE ADVANTAGE)</v>
      </c>
      <c r="F579" s="22" t="s">
        <v>176</v>
      </c>
      <c r="G579" s="22" t="s">
        <v>288</v>
      </c>
      <c r="H579" s="22" t="s">
        <v>154</v>
      </c>
      <c r="I579" s="67">
        <v>201.62127823199998</v>
      </c>
    </row>
    <row r="580" spans="2:9" x14ac:dyDescent="0.25">
      <c r="B580" s="117" t="s">
        <v>169</v>
      </c>
      <c r="C580" s="118" t="s">
        <v>397</v>
      </c>
      <c r="D580" s="115" t="s">
        <v>388</v>
      </c>
      <c r="E580" s="22" t="str">
        <f t="shared" si="9"/>
        <v>KatySCOTT AND WHITE (MEDICARE ADVANTAGE)</v>
      </c>
      <c r="F580" s="22" t="s">
        <v>176</v>
      </c>
      <c r="G580" s="22" t="s">
        <v>288</v>
      </c>
      <c r="H580" s="22" t="s">
        <v>154</v>
      </c>
      <c r="I580" s="67">
        <v>222.90160859999997</v>
      </c>
    </row>
    <row r="581" spans="2:9" x14ac:dyDescent="0.25">
      <c r="B581" s="117" t="s">
        <v>165</v>
      </c>
      <c r="C581" s="118" t="s">
        <v>398</v>
      </c>
      <c r="D581" s="115" t="s">
        <v>388</v>
      </c>
      <c r="E581" s="22" t="str">
        <f t="shared" si="9"/>
        <v>LongviewSCOTT AND WHITE (MEDICARE ADVANTAGE)</v>
      </c>
      <c r="F581" s="22" t="s">
        <v>176</v>
      </c>
      <c r="G581" s="22" t="s">
        <v>288</v>
      </c>
      <c r="H581" s="22" t="s">
        <v>154</v>
      </c>
      <c r="I581" s="67">
        <v>205.51729831200001</v>
      </c>
    </row>
    <row r="582" spans="2:9" x14ac:dyDescent="0.25">
      <c r="B582" s="117" t="s">
        <v>166</v>
      </c>
      <c r="C582" s="118" t="s">
        <v>399</v>
      </c>
      <c r="D582" s="115" t="s">
        <v>388</v>
      </c>
      <c r="E582" s="22" t="str">
        <f t="shared" si="9"/>
        <v>LufkinSCOTT AND WHITE (MEDICARE ADVANTAGE)</v>
      </c>
      <c r="F582" s="22" t="s">
        <v>176</v>
      </c>
      <c r="G582" s="22" t="s">
        <v>288</v>
      </c>
      <c r="H582" s="22" t="s">
        <v>154</v>
      </c>
      <c r="I582" s="67">
        <v>205.51729831200001</v>
      </c>
    </row>
    <row r="583" spans="2:9" x14ac:dyDescent="0.25">
      <c r="B583" s="117" t="s">
        <v>163</v>
      </c>
      <c r="C583" s="118" t="s">
        <v>404</v>
      </c>
      <c r="D583" s="115" t="s">
        <v>388</v>
      </c>
      <c r="E583" s="22" t="str">
        <f t="shared" si="9"/>
        <v>MidlandSCOTT AND WHITE (MEDICARE ADVANTAGE)</v>
      </c>
      <c r="F583" s="22" t="s">
        <v>176</v>
      </c>
      <c r="G583" s="22" t="s">
        <v>288</v>
      </c>
      <c r="H583" s="22" t="s">
        <v>154</v>
      </c>
      <c r="I583" s="67">
        <v>202.42735135200002</v>
      </c>
    </row>
    <row r="584" spans="2:9" x14ac:dyDescent="0.25">
      <c r="B584" s="117" t="s">
        <v>167</v>
      </c>
      <c r="C584" s="118" t="s">
        <v>405</v>
      </c>
      <c r="D584" s="115" t="s">
        <v>388</v>
      </c>
      <c r="E584" s="22" t="str">
        <f t="shared" si="9"/>
        <v>PasadenaSCOTT AND WHITE (MEDICARE ADVANTAGE)</v>
      </c>
      <c r="F584" s="22" t="s">
        <v>176</v>
      </c>
      <c r="G584" s="22" t="s">
        <v>288</v>
      </c>
      <c r="H584" s="22" t="s">
        <v>154</v>
      </c>
      <c r="I584" s="67">
        <v>222.90160859999997</v>
      </c>
    </row>
    <row r="585" spans="2:9" x14ac:dyDescent="0.25">
      <c r="B585" s="117" t="s">
        <v>168</v>
      </c>
      <c r="C585" s="118" t="s">
        <v>406</v>
      </c>
      <c r="D585" s="115" t="s">
        <v>388</v>
      </c>
      <c r="E585" s="22" t="str">
        <f t="shared" si="9"/>
        <v>WacoSCOTT AND WHITE (MEDICARE ADVANTAGE)</v>
      </c>
      <c r="F585" s="22" t="s">
        <v>176</v>
      </c>
      <c r="G585" s="22" t="s">
        <v>288</v>
      </c>
      <c r="H585" s="22" t="s">
        <v>154</v>
      </c>
      <c r="I585" s="67">
        <v>221.598457056</v>
      </c>
    </row>
    <row r="586" spans="2:9" x14ac:dyDescent="0.25">
      <c r="B586" s="117" t="s">
        <v>164</v>
      </c>
      <c r="C586" s="119" t="s">
        <v>403</v>
      </c>
      <c r="D586" s="115" t="s">
        <v>389</v>
      </c>
      <c r="E586" s="22" t="str">
        <f t="shared" si="9"/>
        <v>AbileneSTARCARE MHMR (MEDICAID)</v>
      </c>
      <c r="F586" s="22" t="s">
        <v>178</v>
      </c>
      <c r="G586" s="22" t="s">
        <v>173</v>
      </c>
      <c r="H586" s="22" t="s">
        <v>154</v>
      </c>
      <c r="I586" s="67">
        <v>0</v>
      </c>
    </row>
    <row r="587" spans="2:9" x14ac:dyDescent="0.25">
      <c r="B587" s="117" t="s">
        <v>339</v>
      </c>
      <c r="C587" s="119" t="s">
        <v>408</v>
      </c>
      <c r="D587" s="115" t="s">
        <v>389</v>
      </c>
      <c r="E587" s="22" t="str">
        <f t="shared" si="9"/>
        <v>LubbockSTARCARE MHMR (MEDICAID)</v>
      </c>
      <c r="F587" s="22" t="s">
        <v>178</v>
      </c>
      <c r="G587" s="22" t="s">
        <v>173</v>
      </c>
      <c r="H587" s="22" t="s">
        <v>154</v>
      </c>
      <c r="I587" s="67">
        <v>0</v>
      </c>
    </row>
    <row r="588" spans="2:9" x14ac:dyDescent="0.25">
      <c r="B588" s="117" t="s">
        <v>163</v>
      </c>
      <c r="C588" s="119" t="s">
        <v>404</v>
      </c>
      <c r="D588" s="115" t="s">
        <v>389</v>
      </c>
      <c r="E588" s="22" t="str">
        <f t="shared" si="9"/>
        <v>MidlandSTARCARE MHMR (MEDICAID)</v>
      </c>
      <c r="F588" s="22" t="s">
        <v>178</v>
      </c>
      <c r="G588" s="22" t="s">
        <v>173</v>
      </c>
      <c r="H588" s="22" t="s">
        <v>154</v>
      </c>
      <c r="I588" s="67">
        <v>0</v>
      </c>
    </row>
    <row r="589" spans="2:9" x14ac:dyDescent="0.25">
      <c r="B589" s="121" t="s">
        <v>309</v>
      </c>
      <c r="C589" s="22" t="s">
        <v>261</v>
      </c>
      <c r="D589" s="22" t="s">
        <v>232</v>
      </c>
      <c r="E589" s="22" t="str">
        <f t="shared" si="9"/>
        <v>AMARILLOSUPERIOR (COMMERCIAL)</v>
      </c>
      <c r="F589" s="22" t="s">
        <v>172</v>
      </c>
      <c r="G589" s="22" t="s">
        <v>173</v>
      </c>
      <c r="H589" s="22" t="s">
        <v>154</v>
      </c>
      <c r="I589" s="67">
        <v>180</v>
      </c>
    </row>
    <row r="590" spans="2:9" x14ac:dyDescent="0.25">
      <c r="B590" s="117" t="s">
        <v>156</v>
      </c>
      <c r="C590" s="119" t="s">
        <v>400</v>
      </c>
      <c r="D590" s="22" t="s">
        <v>232</v>
      </c>
      <c r="E590" s="22" t="str">
        <f t="shared" si="9"/>
        <v>DeRidderSUPERIOR (COMMERCIAL)</v>
      </c>
      <c r="F590" s="22" t="s">
        <v>172</v>
      </c>
      <c r="G590" s="22" t="s">
        <v>173</v>
      </c>
      <c r="H590" s="22" t="s">
        <v>154</v>
      </c>
      <c r="I590" s="67">
        <v>180</v>
      </c>
    </row>
    <row r="591" spans="2:9" x14ac:dyDescent="0.25">
      <c r="B591" s="117" t="s">
        <v>169</v>
      </c>
      <c r="C591" s="22" t="s">
        <v>52</v>
      </c>
      <c r="D591" s="22" t="s">
        <v>232</v>
      </c>
      <c r="E591" s="22" t="str">
        <f t="shared" si="9"/>
        <v>KATYSUPERIOR (COMMERCIAL)</v>
      </c>
      <c r="F591" s="22" t="s">
        <v>172</v>
      </c>
      <c r="G591" s="22" t="s">
        <v>173</v>
      </c>
      <c r="H591" s="22" t="s">
        <v>154</v>
      </c>
      <c r="I591" s="67">
        <v>180</v>
      </c>
    </row>
    <row r="592" spans="2:9" x14ac:dyDescent="0.25">
      <c r="B592" s="117" t="s">
        <v>157</v>
      </c>
      <c r="C592" s="118" t="s">
        <v>401</v>
      </c>
      <c r="D592" s="22" t="s">
        <v>232</v>
      </c>
      <c r="E592" s="22" t="str">
        <f t="shared" si="9"/>
        <v>Lake CharlesSUPERIOR (COMMERCIAL)</v>
      </c>
      <c r="F592" s="22" t="s">
        <v>172</v>
      </c>
      <c r="G592" s="22" t="s">
        <v>173</v>
      </c>
      <c r="H592" s="22" t="s">
        <v>154</v>
      </c>
      <c r="I592" s="67">
        <v>180</v>
      </c>
    </row>
    <row r="593" spans="2:9" x14ac:dyDescent="0.25">
      <c r="B593" s="117" t="s">
        <v>165</v>
      </c>
      <c r="C593" s="22" t="s">
        <v>50</v>
      </c>
      <c r="D593" s="22" t="s">
        <v>232</v>
      </c>
      <c r="E593" s="22" t="str">
        <f t="shared" si="9"/>
        <v>LONGVIEWSUPERIOR (COMMERCIAL)</v>
      </c>
      <c r="F593" s="22" t="s">
        <v>172</v>
      </c>
      <c r="G593" s="22" t="s">
        <v>173</v>
      </c>
      <c r="H593" s="22" t="s">
        <v>154</v>
      </c>
      <c r="I593" s="67">
        <v>180</v>
      </c>
    </row>
    <row r="594" spans="2:9" x14ac:dyDescent="0.25">
      <c r="B594" s="117" t="s">
        <v>166</v>
      </c>
      <c r="C594" s="22" t="s">
        <v>51</v>
      </c>
      <c r="D594" s="22" t="s">
        <v>232</v>
      </c>
      <c r="E594" s="22" t="str">
        <f t="shared" si="9"/>
        <v>LUFKINSUPERIOR (COMMERCIAL)</v>
      </c>
      <c r="F594" s="22" t="s">
        <v>172</v>
      </c>
      <c r="G594" s="22" t="s">
        <v>173</v>
      </c>
      <c r="H594" s="22" t="s">
        <v>154</v>
      </c>
      <c r="I594" s="67">
        <v>180</v>
      </c>
    </row>
    <row r="595" spans="2:9" x14ac:dyDescent="0.25">
      <c r="B595" s="117" t="s">
        <v>167</v>
      </c>
      <c r="C595" s="22" t="s">
        <v>56</v>
      </c>
      <c r="D595" s="22" t="s">
        <v>232</v>
      </c>
      <c r="E595" s="22" t="str">
        <f t="shared" si="9"/>
        <v>PASADENASUPERIOR (COMMERCIAL)</v>
      </c>
      <c r="F595" s="22" t="s">
        <v>172</v>
      </c>
      <c r="G595" s="22" t="s">
        <v>173</v>
      </c>
      <c r="H595" s="22" t="s">
        <v>154</v>
      </c>
      <c r="I595" s="67">
        <v>180</v>
      </c>
    </row>
    <row r="596" spans="2:9" x14ac:dyDescent="0.25">
      <c r="B596" s="117" t="s">
        <v>168</v>
      </c>
      <c r="C596" s="22" t="s">
        <v>58</v>
      </c>
      <c r="D596" s="22" t="s">
        <v>232</v>
      </c>
      <c r="E596" s="22" t="str">
        <f t="shared" si="9"/>
        <v>WACOSUPERIOR (COMMERCIAL)</v>
      </c>
      <c r="F596" s="22" t="s">
        <v>172</v>
      </c>
      <c r="G596" s="22" t="s">
        <v>173</v>
      </c>
      <c r="H596" s="22" t="s">
        <v>154</v>
      </c>
      <c r="I596" s="67">
        <v>180</v>
      </c>
    </row>
    <row r="597" spans="2:9" x14ac:dyDescent="0.25">
      <c r="B597" s="117" t="s">
        <v>164</v>
      </c>
      <c r="C597" s="22" t="s">
        <v>49</v>
      </c>
      <c r="D597" s="22" t="s">
        <v>233</v>
      </c>
      <c r="E597" s="22" t="str">
        <f t="shared" si="9"/>
        <v>ABILENESUPERIOR (MEDICAID)</v>
      </c>
      <c r="F597" s="22" t="s">
        <v>178</v>
      </c>
      <c r="G597" s="22" t="s">
        <v>173</v>
      </c>
      <c r="H597" s="22" t="s">
        <v>154</v>
      </c>
      <c r="I597" s="67">
        <v>180</v>
      </c>
    </row>
    <row r="598" spans="2:9" x14ac:dyDescent="0.25">
      <c r="B598" s="117" t="s">
        <v>156</v>
      </c>
      <c r="C598" s="119" t="s">
        <v>400</v>
      </c>
      <c r="D598" s="22" t="s">
        <v>233</v>
      </c>
      <c r="E598" s="22" t="str">
        <f t="shared" si="9"/>
        <v>DeRidderSUPERIOR (MEDICAID)</v>
      </c>
      <c r="F598" s="22" t="s">
        <v>178</v>
      </c>
      <c r="G598" s="22" t="s">
        <v>173</v>
      </c>
      <c r="H598" s="22" t="s">
        <v>154</v>
      </c>
      <c r="I598" s="67">
        <v>180</v>
      </c>
    </row>
    <row r="599" spans="2:9" x14ac:dyDescent="0.25">
      <c r="B599" s="117" t="s">
        <v>169</v>
      </c>
      <c r="C599" s="22" t="s">
        <v>52</v>
      </c>
      <c r="D599" s="22" t="s">
        <v>233</v>
      </c>
      <c r="E599" s="22" t="str">
        <f t="shared" si="9"/>
        <v>KATYSUPERIOR (MEDICAID)</v>
      </c>
      <c r="F599" s="22" t="s">
        <v>178</v>
      </c>
      <c r="G599" s="22" t="s">
        <v>173</v>
      </c>
      <c r="H599" s="22" t="s">
        <v>154</v>
      </c>
      <c r="I599" s="67">
        <v>180</v>
      </c>
    </row>
    <row r="600" spans="2:9" x14ac:dyDescent="0.25">
      <c r="B600" s="117" t="s">
        <v>157</v>
      </c>
      <c r="C600" s="118" t="s">
        <v>401</v>
      </c>
      <c r="D600" s="22" t="s">
        <v>233</v>
      </c>
      <c r="E600" s="22" t="str">
        <f t="shared" si="9"/>
        <v>Lake CharlesSUPERIOR (MEDICAID)</v>
      </c>
      <c r="F600" s="22" t="s">
        <v>178</v>
      </c>
      <c r="G600" s="22" t="s">
        <v>173</v>
      </c>
      <c r="H600" s="22" t="s">
        <v>154</v>
      </c>
      <c r="I600" s="67">
        <v>180</v>
      </c>
    </row>
    <row r="601" spans="2:9" x14ac:dyDescent="0.25">
      <c r="B601" s="117" t="s">
        <v>165</v>
      </c>
      <c r="C601" s="22" t="s">
        <v>50</v>
      </c>
      <c r="D601" s="22" t="s">
        <v>233</v>
      </c>
      <c r="E601" s="22" t="str">
        <f t="shared" si="9"/>
        <v>LONGVIEWSUPERIOR (MEDICAID)</v>
      </c>
      <c r="F601" s="22" t="s">
        <v>178</v>
      </c>
      <c r="G601" s="22" t="s">
        <v>173</v>
      </c>
      <c r="H601" s="22" t="s">
        <v>154</v>
      </c>
      <c r="I601" s="67">
        <v>180</v>
      </c>
    </row>
    <row r="602" spans="2:9" x14ac:dyDescent="0.25">
      <c r="B602" s="117" t="s">
        <v>166</v>
      </c>
      <c r="C602" s="22" t="s">
        <v>51</v>
      </c>
      <c r="D602" s="22" t="s">
        <v>233</v>
      </c>
      <c r="E602" s="22" t="str">
        <f t="shared" si="9"/>
        <v>LUFKINSUPERIOR (MEDICAID)</v>
      </c>
      <c r="F602" s="22" t="s">
        <v>178</v>
      </c>
      <c r="G602" s="22" t="s">
        <v>173</v>
      </c>
      <c r="H602" s="22" t="s">
        <v>154</v>
      </c>
      <c r="I602" s="67">
        <v>180</v>
      </c>
    </row>
    <row r="603" spans="2:9" x14ac:dyDescent="0.25">
      <c r="B603" s="117" t="s">
        <v>163</v>
      </c>
      <c r="C603" s="22" t="s">
        <v>48</v>
      </c>
      <c r="D603" s="22" t="s">
        <v>233</v>
      </c>
      <c r="E603" s="22" t="str">
        <f t="shared" si="9"/>
        <v>MIDLANDSUPERIOR (MEDICAID)</v>
      </c>
      <c r="F603" s="22" t="s">
        <v>178</v>
      </c>
      <c r="G603" s="22" t="s">
        <v>173</v>
      </c>
      <c r="H603" s="22" t="s">
        <v>154</v>
      </c>
      <c r="I603" s="67">
        <v>180</v>
      </c>
    </row>
    <row r="604" spans="2:9" x14ac:dyDescent="0.25">
      <c r="B604" s="117" t="s">
        <v>167</v>
      </c>
      <c r="C604" s="22" t="s">
        <v>56</v>
      </c>
      <c r="D604" s="22" t="s">
        <v>233</v>
      </c>
      <c r="E604" s="22" t="str">
        <f t="shared" si="9"/>
        <v>PASADENASUPERIOR (MEDICAID)</v>
      </c>
      <c r="F604" s="22" t="s">
        <v>178</v>
      </c>
      <c r="G604" s="22" t="s">
        <v>173</v>
      </c>
      <c r="H604" s="22" t="s">
        <v>154</v>
      </c>
      <c r="I604" s="67">
        <v>180</v>
      </c>
    </row>
    <row r="605" spans="2:9" x14ac:dyDescent="0.25">
      <c r="B605" s="117" t="s">
        <v>168</v>
      </c>
      <c r="C605" s="22" t="s">
        <v>58</v>
      </c>
      <c r="D605" s="22" t="s">
        <v>233</v>
      </c>
      <c r="E605" s="22" t="str">
        <f t="shared" si="9"/>
        <v>WACOSUPERIOR (MEDICAID)</v>
      </c>
      <c r="F605" s="22" t="s">
        <v>178</v>
      </c>
      <c r="G605" s="22" t="s">
        <v>173</v>
      </c>
      <c r="H605" s="22" t="s">
        <v>154</v>
      </c>
      <c r="I605" s="67">
        <v>180</v>
      </c>
    </row>
    <row r="606" spans="2:9" x14ac:dyDescent="0.25">
      <c r="B606" s="117" t="s">
        <v>164</v>
      </c>
      <c r="C606" s="22" t="s">
        <v>49</v>
      </c>
      <c r="D606" s="22" t="s">
        <v>229</v>
      </c>
      <c r="E606" s="22" t="str">
        <f t="shared" si="9"/>
        <v>ABILENESUPERIOR (MEDICARE ADVANTAGE)</v>
      </c>
      <c r="F606" s="22" t="s">
        <v>176</v>
      </c>
      <c r="G606" s="22" t="s">
        <v>288</v>
      </c>
      <c r="H606" s="22" t="s">
        <v>154</v>
      </c>
      <c r="I606" s="67">
        <v>203.78424110399999</v>
      </c>
    </row>
    <row r="607" spans="2:9" x14ac:dyDescent="0.25">
      <c r="B607" s="121" t="s">
        <v>309</v>
      </c>
      <c r="C607" s="22" t="s">
        <v>261</v>
      </c>
      <c r="D607" s="22" t="s">
        <v>229</v>
      </c>
      <c r="E607" s="22" t="str">
        <f t="shared" si="9"/>
        <v>AMARILLOSUPERIOR (MEDICARE ADVANTAGE)</v>
      </c>
      <c r="F607" s="22" t="s">
        <v>176</v>
      </c>
      <c r="G607" s="22" t="s">
        <v>288</v>
      </c>
      <c r="H607" s="22" t="s">
        <v>154</v>
      </c>
      <c r="I607" s="67">
        <v>201.62127823199998</v>
      </c>
    </row>
    <row r="608" spans="2:9" x14ac:dyDescent="0.25">
      <c r="B608" s="117" t="s">
        <v>156</v>
      </c>
      <c r="C608" s="119" t="s">
        <v>400</v>
      </c>
      <c r="D608" s="22" t="s">
        <v>229</v>
      </c>
      <c r="E608" s="22" t="str">
        <f t="shared" si="9"/>
        <v>DeRidderSUPERIOR (MEDICARE ADVANTAGE)</v>
      </c>
      <c r="F608" s="22" t="s">
        <v>176</v>
      </c>
      <c r="G608" s="22" t="s">
        <v>288</v>
      </c>
      <c r="H608" s="22" t="s">
        <v>154</v>
      </c>
      <c r="I608" s="67">
        <v>193.11720681600002</v>
      </c>
    </row>
    <row r="609" spans="2:9" x14ac:dyDescent="0.25">
      <c r="B609" s="117" t="s">
        <v>169</v>
      </c>
      <c r="C609" s="22" t="s">
        <v>52</v>
      </c>
      <c r="D609" s="22" t="s">
        <v>229</v>
      </c>
      <c r="E609" s="22" t="str">
        <f t="shared" si="9"/>
        <v>KATYSUPERIOR (MEDICARE ADVANTAGE)</v>
      </c>
      <c r="F609" s="22" t="s">
        <v>176</v>
      </c>
      <c r="G609" s="22" t="s">
        <v>288</v>
      </c>
      <c r="H609" s="22" t="s">
        <v>154</v>
      </c>
      <c r="I609" s="67">
        <v>222.90160859999997</v>
      </c>
    </row>
    <row r="610" spans="2:9" x14ac:dyDescent="0.25">
      <c r="B610" s="117" t="s">
        <v>157</v>
      </c>
      <c r="C610" s="118" t="s">
        <v>401</v>
      </c>
      <c r="D610" s="22" t="s">
        <v>229</v>
      </c>
      <c r="E610" s="22" t="str">
        <f t="shared" si="9"/>
        <v>Lake CharlesSUPERIOR (MEDICARE ADVANTAGE)</v>
      </c>
      <c r="F610" s="22" t="s">
        <v>176</v>
      </c>
      <c r="G610" s="22" t="s">
        <v>288</v>
      </c>
      <c r="H610" s="22" t="s">
        <v>154</v>
      </c>
      <c r="I610" s="67">
        <v>199.98226288799998</v>
      </c>
    </row>
    <row r="611" spans="2:9" x14ac:dyDescent="0.25">
      <c r="B611" s="117" t="s">
        <v>165</v>
      </c>
      <c r="C611" s="22" t="s">
        <v>50</v>
      </c>
      <c r="D611" s="22" t="s">
        <v>229</v>
      </c>
      <c r="E611" s="22" t="str">
        <f t="shared" si="9"/>
        <v>LONGVIEWSUPERIOR (MEDICARE ADVANTAGE)</v>
      </c>
      <c r="F611" s="22" t="s">
        <v>176</v>
      </c>
      <c r="G611" s="22" t="s">
        <v>288</v>
      </c>
      <c r="H611" s="22" t="s">
        <v>154</v>
      </c>
      <c r="I611" s="67">
        <v>205.51729831200001</v>
      </c>
    </row>
    <row r="612" spans="2:9" x14ac:dyDescent="0.25">
      <c r="B612" s="117" t="s">
        <v>166</v>
      </c>
      <c r="C612" s="22" t="s">
        <v>51</v>
      </c>
      <c r="D612" s="22" t="s">
        <v>229</v>
      </c>
      <c r="E612" s="22" t="str">
        <f t="shared" si="9"/>
        <v>LUFKINSUPERIOR (MEDICARE ADVANTAGE)</v>
      </c>
      <c r="F612" s="22" t="s">
        <v>176</v>
      </c>
      <c r="G612" s="22" t="s">
        <v>288</v>
      </c>
      <c r="H612" s="22" t="s">
        <v>154</v>
      </c>
      <c r="I612" s="67">
        <v>205.51729831200001</v>
      </c>
    </row>
    <row r="613" spans="2:9" x14ac:dyDescent="0.25">
      <c r="B613" s="117" t="s">
        <v>163</v>
      </c>
      <c r="C613" s="22" t="s">
        <v>48</v>
      </c>
      <c r="D613" s="22" t="s">
        <v>229</v>
      </c>
      <c r="E613" s="22" t="str">
        <f t="shared" si="9"/>
        <v>MIDLANDSUPERIOR (MEDICARE ADVANTAGE)</v>
      </c>
      <c r="F613" s="22" t="s">
        <v>176</v>
      </c>
      <c r="G613" s="22" t="s">
        <v>288</v>
      </c>
      <c r="H613" s="22" t="s">
        <v>154</v>
      </c>
      <c r="I613" s="67">
        <v>202.42735135200002</v>
      </c>
    </row>
    <row r="614" spans="2:9" x14ac:dyDescent="0.25">
      <c r="B614" s="117" t="s">
        <v>167</v>
      </c>
      <c r="C614" s="22" t="s">
        <v>56</v>
      </c>
      <c r="D614" s="22" t="s">
        <v>229</v>
      </c>
      <c r="E614" s="22" t="str">
        <f t="shared" si="9"/>
        <v>PASADENASUPERIOR (MEDICARE ADVANTAGE)</v>
      </c>
      <c r="F614" s="22" t="s">
        <v>176</v>
      </c>
      <c r="G614" s="22" t="s">
        <v>288</v>
      </c>
      <c r="H614" s="22" t="s">
        <v>154</v>
      </c>
      <c r="I614" s="67">
        <v>222.90160859999997</v>
      </c>
    </row>
    <row r="615" spans="2:9" x14ac:dyDescent="0.25">
      <c r="B615" s="117" t="s">
        <v>168</v>
      </c>
      <c r="C615" s="22" t="s">
        <v>58</v>
      </c>
      <c r="D615" s="22" t="s">
        <v>229</v>
      </c>
      <c r="E615" s="22" t="str">
        <f t="shared" si="9"/>
        <v>WACOSUPERIOR (MEDICARE ADVANTAGE)</v>
      </c>
      <c r="F615" s="22" t="s">
        <v>176</v>
      </c>
      <c r="G615" s="22" t="s">
        <v>288</v>
      </c>
      <c r="H615" s="22" t="s">
        <v>154</v>
      </c>
      <c r="I615" s="67">
        <v>221.598457056</v>
      </c>
    </row>
    <row r="616" spans="2:9" x14ac:dyDescent="0.25">
      <c r="B616" s="117" t="s">
        <v>309</v>
      </c>
      <c r="C616" s="119" t="s">
        <v>396</v>
      </c>
      <c r="D616" s="115" t="s">
        <v>391</v>
      </c>
      <c r="E616" s="22" t="str">
        <f t="shared" si="9"/>
        <v>AmarilloTEXAS PANHANDLE CENTERS MHMR (MEDICAID)</v>
      </c>
      <c r="F616" s="22" t="s">
        <v>178</v>
      </c>
      <c r="G616" s="22" t="s">
        <v>173</v>
      </c>
      <c r="H616" s="22" t="s">
        <v>154</v>
      </c>
      <c r="I616" s="67">
        <v>0</v>
      </c>
    </row>
    <row r="617" spans="2:9" x14ac:dyDescent="0.25">
      <c r="B617" s="117" t="s">
        <v>164</v>
      </c>
      <c r="C617" s="22" t="s">
        <v>49</v>
      </c>
      <c r="D617" s="22" t="s">
        <v>204</v>
      </c>
      <c r="E617" s="22" t="str">
        <f t="shared" si="9"/>
        <v>ABILENETRICARE HUMANA (COMMERCIAL)</v>
      </c>
      <c r="F617" s="22" t="s">
        <v>172</v>
      </c>
      <c r="G617" s="22" t="s">
        <v>291</v>
      </c>
      <c r="H617" s="22" t="s">
        <v>154</v>
      </c>
      <c r="I617" s="67">
        <v>203.78424110399999</v>
      </c>
    </row>
    <row r="618" spans="2:9" x14ac:dyDescent="0.25">
      <c r="B618" s="117" t="s">
        <v>161</v>
      </c>
      <c r="C618" s="22" t="s">
        <v>61</v>
      </c>
      <c r="D618" s="22" t="s">
        <v>204</v>
      </c>
      <c r="E618" s="22" t="str">
        <f t="shared" si="9"/>
        <v>ALEXANDRIATRICARE HUMANA (COMMERCIAL)</v>
      </c>
      <c r="F618" s="22" t="s">
        <v>172</v>
      </c>
      <c r="G618" s="22" t="s">
        <v>291</v>
      </c>
      <c r="H618" s="22" t="s">
        <v>154</v>
      </c>
      <c r="I618" s="67">
        <v>204.95304712800004</v>
      </c>
    </row>
    <row r="619" spans="2:9" x14ac:dyDescent="0.25">
      <c r="B619" s="121" t="s">
        <v>309</v>
      </c>
      <c r="C619" s="22" t="s">
        <v>261</v>
      </c>
      <c r="D619" s="22" t="s">
        <v>204</v>
      </c>
      <c r="E619" s="22" t="str">
        <f t="shared" si="9"/>
        <v>AMARILLOTRICARE HUMANA (COMMERCIAL)</v>
      </c>
      <c r="F619" s="22" t="s">
        <v>172</v>
      </c>
      <c r="G619" s="22" t="s">
        <v>291</v>
      </c>
      <c r="H619" s="22" t="s">
        <v>154</v>
      </c>
      <c r="I619" s="67">
        <v>201.62127823199998</v>
      </c>
    </row>
    <row r="620" spans="2:9" x14ac:dyDescent="0.25">
      <c r="B620" s="117" t="s">
        <v>155</v>
      </c>
      <c r="C620" s="22" t="s">
        <v>53</v>
      </c>
      <c r="D620" s="22" t="s">
        <v>204</v>
      </c>
      <c r="E620" s="22" t="str">
        <f t="shared" si="9"/>
        <v>BATON ROUGETRICARE HUMANA (COMMERCIAL)</v>
      </c>
      <c r="F620" s="22" t="s">
        <v>172</v>
      </c>
      <c r="G620" s="22" t="s">
        <v>291</v>
      </c>
      <c r="H620" s="22" t="s">
        <v>154</v>
      </c>
      <c r="I620" s="67">
        <v>199.14932066400004</v>
      </c>
    </row>
    <row r="621" spans="2:9" x14ac:dyDescent="0.25">
      <c r="B621" s="117" t="s">
        <v>170</v>
      </c>
      <c r="C621" s="22" t="s">
        <v>54</v>
      </c>
      <c r="D621" s="22" t="s">
        <v>204</v>
      </c>
      <c r="E621" s="22" t="str">
        <f t="shared" si="9"/>
        <v>BILOXITRICARE HUMANA (COMMERCIAL)</v>
      </c>
      <c r="F621" s="22" t="s">
        <v>172</v>
      </c>
      <c r="G621" s="22" t="s">
        <v>291</v>
      </c>
      <c r="H621" s="22" t="s">
        <v>154</v>
      </c>
      <c r="I621" s="67">
        <v>195.87128997600001</v>
      </c>
    </row>
    <row r="622" spans="2:9" x14ac:dyDescent="0.25">
      <c r="B622" s="117" t="s">
        <v>83</v>
      </c>
      <c r="C622" s="118" t="s">
        <v>344</v>
      </c>
      <c r="D622" s="22" t="s">
        <v>204</v>
      </c>
      <c r="E622" s="22" t="str">
        <f t="shared" si="9"/>
        <v>CORPUSTRICARE HUMANA (COMMERCIAL)</v>
      </c>
      <c r="F622" s="22" t="s">
        <v>172</v>
      </c>
      <c r="G622" s="22" t="s">
        <v>291</v>
      </c>
      <c r="H622" s="22" t="s">
        <v>154</v>
      </c>
      <c r="I622" s="67">
        <v>215.51260500000001</v>
      </c>
    </row>
    <row r="623" spans="2:9" x14ac:dyDescent="0.25">
      <c r="B623" s="117" t="s">
        <v>156</v>
      </c>
      <c r="C623" s="22" t="s">
        <v>55</v>
      </c>
      <c r="D623" s="22" t="s">
        <v>204</v>
      </c>
      <c r="E623" s="22" t="str">
        <f t="shared" si="9"/>
        <v>DERIDDERTRICARE HUMANA (COMMERCIAL)</v>
      </c>
      <c r="F623" s="22" t="s">
        <v>172</v>
      </c>
      <c r="G623" s="22" t="s">
        <v>291</v>
      </c>
      <c r="H623" s="22" t="s">
        <v>154</v>
      </c>
      <c r="I623" s="67">
        <v>193.11720681600002</v>
      </c>
    </row>
    <row r="624" spans="2:9" x14ac:dyDescent="0.25">
      <c r="B624" s="117" t="s">
        <v>162</v>
      </c>
      <c r="C624" s="22" t="s">
        <v>62</v>
      </c>
      <c r="D624" s="22" t="s">
        <v>204</v>
      </c>
      <c r="E624" s="22" t="str">
        <f t="shared" si="9"/>
        <v>GNOTRICARE HUMANA (COMMERCIAL)</v>
      </c>
      <c r="F624" s="22" t="s">
        <v>172</v>
      </c>
      <c r="G624" s="22" t="s">
        <v>291</v>
      </c>
      <c r="H624" s="22" t="s">
        <v>154</v>
      </c>
      <c r="I624" s="67">
        <v>200.85550876799999</v>
      </c>
    </row>
    <row r="625" spans="2:9" x14ac:dyDescent="0.25">
      <c r="B625" s="117" t="s">
        <v>169</v>
      </c>
      <c r="C625" s="22" t="s">
        <v>52</v>
      </c>
      <c r="D625" s="22" t="s">
        <v>204</v>
      </c>
      <c r="E625" s="22" t="str">
        <f t="shared" si="9"/>
        <v>KATYTRICARE HUMANA (COMMERCIAL)</v>
      </c>
      <c r="F625" s="22" t="s">
        <v>172</v>
      </c>
      <c r="G625" s="22" t="s">
        <v>291</v>
      </c>
      <c r="H625" s="22" t="s">
        <v>154</v>
      </c>
      <c r="I625" s="67">
        <v>222.90160859999997</v>
      </c>
    </row>
    <row r="626" spans="2:9" x14ac:dyDescent="0.25">
      <c r="B626" s="117" t="s">
        <v>158</v>
      </c>
      <c r="C626" s="22" t="s">
        <v>159</v>
      </c>
      <c r="D626" s="22" t="s">
        <v>204</v>
      </c>
      <c r="E626" s="22" t="str">
        <f t="shared" si="9"/>
        <v>KENTWOODTRICARE HUMANA (COMMERCIAL)</v>
      </c>
      <c r="F626" s="22" t="s">
        <v>172</v>
      </c>
      <c r="G626" s="22" t="s">
        <v>291</v>
      </c>
      <c r="H626" s="22" t="s">
        <v>154</v>
      </c>
      <c r="I626" s="67">
        <v>202.80351880799998</v>
      </c>
    </row>
    <row r="627" spans="2:9" x14ac:dyDescent="0.25">
      <c r="B627" s="117" t="s">
        <v>149</v>
      </c>
      <c r="C627" s="22" t="s">
        <v>150</v>
      </c>
      <c r="D627" s="22" t="s">
        <v>204</v>
      </c>
      <c r="E627" s="22" t="str">
        <f t="shared" si="9"/>
        <v>LAFAYETTETRICARE HUMANA (COMMERCIAL)</v>
      </c>
      <c r="F627" s="22" t="s">
        <v>172</v>
      </c>
      <c r="G627" s="22" t="s">
        <v>291</v>
      </c>
      <c r="H627" s="22" t="s">
        <v>154</v>
      </c>
      <c r="I627" s="67">
        <v>197.537174424</v>
      </c>
    </row>
    <row r="628" spans="2:9" x14ac:dyDescent="0.25">
      <c r="B628" s="117" t="s">
        <v>157</v>
      </c>
      <c r="C628" s="22" t="s">
        <v>57</v>
      </c>
      <c r="D628" s="22" t="s">
        <v>204</v>
      </c>
      <c r="E628" s="22" t="str">
        <f t="shared" si="9"/>
        <v>LAKE CHARLESTRICARE HUMANA (COMMERCIAL)</v>
      </c>
      <c r="F628" s="22" t="s">
        <v>172</v>
      </c>
      <c r="G628" s="22" t="s">
        <v>291</v>
      </c>
      <c r="H628" s="22" t="s">
        <v>154</v>
      </c>
      <c r="I628" s="67">
        <v>199.98226288799998</v>
      </c>
    </row>
    <row r="629" spans="2:9" x14ac:dyDescent="0.25">
      <c r="B629" s="117" t="s">
        <v>165</v>
      </c>
      <c r="C629" s="22" t="s">
        <v>50</v>
      </c>
      <c r="D629" s="22" t="s">
        <v>204</v>
      </c>
      <c r="E629" s="22" t="str">
        <f t="shared" si="9"/>
        <v>LONGVIEWTRICARE HUMANA (COMMERCIAL)</v>
      </c>
      <c r="F629" s="22" t="s">
        <v>172</v>
      </c>
      <c r="G629" s="22" t="s">
        <v>291</v>
      </c>
      <c r="H629" s="22" t="s">
        <v>154</v>
      </c>
      <c r="I629" s="67">
        <v>205.51729831200001</v>
      </c>
    </row>
    <row r="630" spans="2:9" x14ac:dyDescent="0.25">
      <c r="B630" s="117" t="s">
        <v>166</v>
      </c>
      <c r="C630" s="22" t="s">
        <v>51</v>
      </c>
      <c r="D630" s="22" t="s">
        <v>204</v>
      </c>
      <c r="E630" s="22" t="str">
        <f t="shared" si="9"/>
        <v>LUFKINTRICARE HUMANA (COMMERCIAL)</v>
      </c>
      <c r="F630" s="22" t="s">
        <v>172</v>
      </c>
      <c r="G630" s="22" t="s">
        <v>291</v>
      </c>
      <c r="H630" s="22" t="s">
        <v>154</v>
      </c>
      <c r="I630" s="67">
        <v>205.51729831200001</v>
      </c>
    </row>
    <row r="631" spans="2:9" x14ac:dyDescent="0.25">
      <c r="B631" s="117" t="s">
        <v>163</v>
      </c>
      <c r="C631" s="22" t="s">
        <v>48</v>
      </c>
      <c r="D631" s="22" t="s">
        <v>204</v>
      </c>
      <c r="E631" s="22" t="str">
        <f t="shared" si="9"/>
        <v>MIDLANDTRICARE HUMANA (COMMERCIAL)</v>
      </c>
      <c r="F631" s="22" t="s">
        <v>172</v>
      </c>
      <c r="G631" s="22" t="s">
        <v>291</v>
      </c>
      <c r="H631" s="22" t="s">
        <v>154</v>
      </c>
      <c r="I631" s="67">
        <v>202.42735135200002</v>
      </c>
    </row>
    <row r="632" spans="2:9" x14ac:dyDescent="0.25">
      <c r="B632" s="117" t="s">
        <v>160</v>
      </c>
      <c r="C632" s="22" t="s">
        <v>60</v>
      </c>
      <c r="D632" s="22" t="s">
        <v>204</v>
      </c>
      <c r="E632" s="22" t="str">
        <f t="shared" si="9"/>
        <v>OPELOUSASTRICARE HUMANA (COMMERCIAL)</v>
      </c>
      <c r="F632" s="22" t="s">
        <v>172</v>
      </c>
      <c r="G632" s="22" t="s">
        <v>291</v>
      </c>
      <c r="H632" s="22" t="s">
        <v>154</v>
      </c>
      <c r="I632" s="67">
        <v>193.11720681600002</v>
      </c>
    </row>
    <row r="633" spans="2:9" x14ac:dyDescent="0.25">
      <c r="B633" s="117" t="s">
        <v>167</v>
      </c>
      <c r="C633" s="22" t="s">
        <v>56</v>
      </c>
      <c r="D633" s="22" t="s">
        <v>204</v>
      </c>
      <c r="E633" s="22" t="str">
        <f t="shared" si="9"/>
        <v>PASADENATRICARE HUMANA (COMMERCIAL)</v>
      </c>
      <c r="F633" s="22" t="s">
        <v>172</v>
      </c>
      <c r="G633" s="22" t="s">
        <v>291</v>
      </c>
      <c r="H633" s="22" t="s">
        <v>154</v>
      </c>
      <c r="I633" s="67">
        <v>222.90160859999997</v>
      </c>
    </row>
    <row r="634" spans="2:9" x14ac:dyDescent="0.25">
      <c r="B634" s="121" t="s">
        <v>311</v>
      </c>
      <c r="C634" s="22" t="s">
        <v>312</v>
      </c>
      <c r="D634" s="22" t="s">
        <v>204</v>
      </c>
      <c r="E634" s="22" t="str">
        <f t="shared" si="9"/>
        <v>SHREVEPORTTRICARE HUMANA (COMMERCIAL)</v>
      </c>
      <c r="F634" s="22" t="s">
        <v>172</v>
      </c>
      <c r="G634" s="22" t="s">
        <v>291</v>
      </c>
      <c r="H634" s="22" t="s">
        <v>154</v>
      </c>
      <c r="I634" s="67">
        <v>202.93786432799999</v>
      </c>
    </row>
    <row r="635" spans="2:9" x14ac:dyDescent="0.25">
      <c r="B635" s="117" t="s">
        <v>168</v>
      </c>
      <c r="C635" s="22" t="s">
        <v>58</v>
      </c>
      <c r="D635" s="22" t="s">
        <v>204</v>
      </c>
      <c r="E635" s="22" t="str">
        <f t="shared" si="9"/>
        <v>WACOTRICARE HUMANA (COMMERCIAL)</v>
      </c>
      <c r="F635" s="22" t="s">
        <v>172</v>
      </c>
      <c r="G635" s="22" t="s">
        <v>291</v>
      </c>
      <c r="H635" s="22" t="s">
        <v>154</v>
      </c>
      <c r="I635" s="67">
        <v>221.598457056</v>
      </c>
    </row>
    <row r="636" spans="2:9" x14ac:dyDescent="0.25">
      <c r="B636" s="117" t="s">
        <v>309</v>
      </c>
      <c r="C636" s="119" t="s">
        <v>396</v>
      </c>
      <c r="D636" s="115" t="s">
        <v>392</v>
      </c>
      <c r="E636" s="22" t="str">
        <f t="shared" si="9"/>
        <v>AmarilloTRICARE WEST (COMMERCIAL)</v>
      </c>
      <c r="F636" s="22" t="s">
        <v>172</v>
      </c>
      <c r="G636" s="22" t="s">
        <v>291</v>
      </c>
      <c r="H636" s="22" t="s">
        <v>154</v>
      </c>
      <c r="I636" s="67">
        <v>201.62127823199998</v>
      </c>
    </row>
    <row r="637" spans="2:9" x14ac:dyDescent="0.25">
      <c r="B637" s="117" t="s">
        <v>163</v>
      </c>
      <c r="C637" s="119" t="s">
        <v>404</v>
      </c>
      <c r="D637" s="115" t="s">
        <v>392</v>
      </c>
      <c r="E637" s="22" t="str">
        <f t="shared" si="9"/>
        <v>MidlandTRICARE WEST (COMMERCIAL)</v>
      </c>
      <c r="F637" s="22" t="s">
        <v>172</v>
      </c>
      <c r="G637" s="22" t="s">
        <v>291</v>
      </c>
      <c r="H637" s="22" t="s">
        <v>154</v>
      </c>
      <c r="I637" s="67">
        <v>202.42735135200002</v>
      </c>
    </row>
    <row r="638" spans="2:9" x14ac:dyDescent="0.25">
      <c r="B638" s="117" t="s">
        <v>309</v>
      </c>
      <c r="C638" s="119" t="s">
        <v>396</v>
      </c>
      <c r="D638" s="115" t="s">
        <v>393</v>
      </c>
      <c r="E638" s="22" t="str">
        <f t="shared" si="9"/>
        <v>AmarilloTRIWEST HEALTHCARE ALLIANCE (VACCN) (MEDICARE ADVANTAGE)</v>
      </c>
      <c r="F638" s="22" t="s">
        <v>176</v>
      </c>
      <c r="G638" s="22" t="s">
        <v>173</v>
      </c>
      <c r="H638" s="22" t="s">
        <v>154</v>
      </c>
      <c r="I638" s="67">
        <v>225</v>
      </c>
    </row>
    <row r="639" spans="2:9" x14ac:dyDescent="0.25">
      <c r="B639" s="117" t="s">
        <v>167</v>
      </c>
      <c r="C639" s="119" t="s">
        <v>405</v>
      </c>
      <c r="D639" s="115" t="s">
        <v>393</v>
      </c>
      <c r="E639" s="22" t="str">
        <f t="shared" si="9"/>
        <v>PasadenaTRIWEST HEALTHCARE ALLIANCE (VACCN) (MEDICARE ADVANTAGE)</v>
      </c>
      <c r="F639" s="22" t="s">
        <v>176</v>
      </c>
      <c r="G639" s="22" t="s">
        <v>173</v>
      </c>
      <c r="H639" s="22" t="s">
        <v>154</v>
      </c>
      <c r="I639" s="67">
        <v>225</v>
      </c>
    </row>
    <row r="640" spans="2:9" x14ac:dyDescent="0.25">
      <c r="B640" s="117" t="s">
        <v>168</v>
      </c>
      <c r="C640" s="119" t="s">
        <v>406</v>
      </c>
      <c r="D640" s="115" t="s">
        <v>393</v>
      </c>
      <c r="E640" s="22" t="str">
        <f t="shared" si="9"/>
        <v>WacoTRIWEST HEALTHCARE ALLIANCE (VACCN) (MEDICARE ADVANTAGE)</v>
      </c>
      <c r="F640" s="22" t="s">
        <v>176</v>
      </c>
      <c r="G640" s="22" t="s">
        <v>173</v>
      </c>
      <c r="H640" s="22" t="s">
        <v>154</v>
      </c>
      <c r="I640" s="67">
        <v>225</v>
      </c>
    </row>
    <row r="641" spans="2:9" x14ac:dyDescent="0.25">
      <c r="B641" s="117" t="s">
        <v>170</v>
      </c>
      <c r="C641" s="22" t="s">
        <v>54</v>
      </c>
      <c r="D641" s="22" t="s">
        <v>228</v>
      </c>
      <c r="E641" s="22" t="str">
        <f t="shared" si="9"/>
        <v>BILOXIUNITED HEALTHCARE (MEDICAID)</v>
      </c>
      <c r="F641" s="22" t="s">
        <v>178</v>
      </c>
      <c r="G641" s="22" t="s">
        <v>289</v>
      </c>
      <c r="H641" s="22" t="s">
        <v>154</v>
      </c>
      <c r="I641" s="67">
        <v>0</v>
      </c>
    </row>
    <row r="642" spans="2:9" x14ac:dyDescent="0.25">
      <c r="B642" s="117" t="s">
        <v>161</v>
      </c>
      <c r="C642" s="22" t="s">
        <v>61</v>
      </c>
      <c r="D642" s="22" t="s">
        <v>218</v>
      </c>
      <c r="E642" s="22" t="str">
        <f t="shared" si="9"/>
        <v>ALEXANDRIAVANTAGE HEALTH PLAN (COMMERCIAL)</v>
      </c>
      <c r="F642" s="22" t="s">
        <v>172</v>
      </c>
      <c r="G642" s="22" t="s">
        <v>173</v>
      </c>
      <c r="H642" s="22" t="s">
        <v>154</v>
      </c>
      <c r="I642" s="67">
        <v>250</v>
      </c>
    </row>
    <row r="643" spans="2:9" x14ac:dyDescent="0.25">
      <c r="B643" s="117" t="s">
        <v>155</v>
      </c>
      <c r="C643" s="22" t="s">
        <v>53</v>
      </c>
      <c r="D643" s="22" t="s">
        <v>218</v>
      </c>
      <c r="E643" s="22" t="str">
        <f t="shared" ref="E643:E706" si="10">CONCATENATE(C643,D643)</f>
        <v>BATON ROUGEVANTAGE HEALTH PLAN (COMMERCIAL)</v>
      </c>
      <c r="F643" s="22" t="s">
        <v>172</v>
      </c>
      <c r="G643" s="22" t="s">
        <v>173</v>
      </c>
      <c r="H643" s="22" t="s">
        <v>154</v>
      </c>
      <c r="I643" s="67">
        <v>250</v>
      </c>
    </row>
    <row r="644" spans="2:9" x14ac:dyDescent="0.25">
      <c r="B644" s="117" t="s">
        <v>170</v>
      </c>
      <c r="C644" s="119" t="s">
        <v>407</v>
      </c>
      <c r="D644" s="22" t="s">
        <v>218</v>
      </c>
      <c r="E644" s="22" t="str">
        <f t="shared" si="10"/>
        <v>BiloxiVANTAGE HEALTH PLAN (COMMERCIAL)</v>
      </c>
      <c r="F644" s="22" t="s">
        <v>172</v>
      </c>
      <c r="G644" s="22" t="s">
        <v>173</v>
      </c>
      <c r="H644" s="22" t="s">
        <v>154</v>
      </c>
      <c r="I644" s="67">
        <v>250</v>
      </c>
    </row>
    <row r="645" spans="2:9" x14ac:dyDescent="0.25">
      <c r="B645" s="117" t="s">
        <v>156</v>
      </c>
      <c r="C645" s="22" t="s">
        <v>55</v>
      </c>
      <c r="D645" s="22" t="s">
        <v>218</v>
      </c>
      <c r="E645" s="22" t="str">
        <f t="shared" si="10"/>
        <v>DERIDDERVANTAGE HEALTH PLAN (COMMERCIAL)</v>
      </c>
      <c r="F645" s="22" t="s">
        <v>172</v>
      </c>
      <c r="G645" s="22" t="s">
        <v>173</v>
      </c>
      <c r="H645" s="22" t="s">
        <v>154</v>
      </c>
      <c r="I645" s="67">
        <v>250</v>
      </c>
    </row>
    <row r="646" spans="2:9" x14ac:dyDescent="0.25">
      <c r="B646" s="117" t="s">
        <v>162</v>
      </c>
      <c r="C646" s="22" t="s">
        <v>62</v>
      </c>
      <c r="D646" s="22" t="s">
        <v>218</v>
      </c>
      <c r="E646" s="22" t="str">
        <f t="shared" si="10"/>
        <v>GNOVANTAGE HEALTH PLAN (COMMERCIAL)</v>
      </c>
      <c r="F646" s="22" t="s">
        <v>172</v>
      </c>
      <c r="G646" s="22" t="s">
        <v>173</v>
      </c>
      <c r="H646" s="22" t="s">
        <v>154</v>
      </c>
      <c r="I646" s="67">
        <v>250</v>
      </c>
    </row>
    <row r="647" spans="2:9" x14ac:dyDescent="0.25">
      <c r="B647" s="117" t="s">
        <v>158</v>
      </c>
      <c r="C647" s="22" t="s">
        <v>159</v>
      </c>
      <c r="D647" s="22" t="s">
        <v>218</v>
      </c>
      <c r="E647" s="22" t="str">
        <f t="shared" si="10"/>
        <v>KENTWOODVANTAGE HEALTH PLAN (COMMERCIAL)</v>
      </c>
      <c r="F647" s="22" t="s">
        <v>172</v>
      </c>
      <c r="G647" s="22" t="s">
        <v>173</v>
      </c>
      <c r="H647" s="22" t="s">
        <v>154</v>
      </c>
      <c r="I647" s="67">
        <v>250</v>
      </c>
    </row>
    <row r="648" spans="2:9" x14ac:dyDescent="0.25">
      <c r="B648" s="117" t="s">
        <v>149</v>
      </c>
      <c r="C648" s="22" t="s">
        <v>150</v>
      </c>
      <c r="D648" s="22" t="s">
        <v>218</v>
      </c>
      <c r="E648" s="22" t="str">
        <f t="shared" si="10"/>
        <v>LAFAYETTEVANTAGE HEALTH PLAN (COMMERCIAL)</v>
      </c>
      <c r="F648" s="22" t="s">
        <v>172</v>
      </c>
      <c r="G648" s="22" t="s">
        <v>173</v>
      </c>
      <c r="H648" s="22" t="s">
        <v>154</v>
      </c>
      <c r="I648" s="67">
        <v>250</v>
      </c>
    </row>
    <row r="649" spans="2:9" x14ac:dyDescent="0.25">
      <c r="B649" s="117" t="s">
        <v>157</v>
      </c>
      <c r="C649" s="22" t="s">
        <v>57</v>
      </c>
      <c r="D649" s="22" t="s">
        <v>218</v>
      </c>
      <c r="E649" s="22" t="str">
        <f t="shared" si="10"/>
        <v>LAKE CHARLESVANTAGE HEALTH PLAN (COMMERCIAL)</v>
      </c>
      <c r="F649" s="22" t="s">
        <v>172</v>
      </c>
      <c r="G649" s="22" t="s">
        <v>173</v>
      </c>
      <c r="H649" s="22" t="s">
        <v>154</v>
      </c>
      <c r="I649" s="67">
        <v>250</v>
      </c>
    </row>
    <row r="650" spans="2:9" x14ac:dyDescent="0.25">
      <c r="B650" s="117" t="s">
        <v>160</v>
      </c>
      <c r="C650" s="22" t="s">
        <v>60</v>
      </c>
      <c r="D650" s="22" t="s">
        <v>218</v>
      </c>
      <c r="E650" s="22" t="str">
        <f t="shared" si="10"/>
        <v>OPELOUSASVANTAGE HEALTH PLAN (COMMERCIAL)</v>
      </c>
      <c r="F650" s="22" t="s">
        <v>172</v>
      </c>
      <c r="G650" s="22" t="s">
        <v>173</v>
      </c>
      <c r="H650" s="22" t="s">
        <v>154</v>
      </c>
      <c r="I650" s="67">
        <v>250</v>
      </c>
    </row>
    <row r="651" spans="2:9" x14ac:dyDescent="0.25">
      <c r="B651" s="117" t="s">
        <v>311</v>
      </c>
      <c r="C651" s="119" t="s">
        <v>402</v>
      </c>
      <c r="D651" s="22" t="s">
        <v>218</v>
      </c>
      <c r="E651" s="22" t="str">
        <f t="shared" si="10"/>
        <v>ShreveportVANTAGE HEALTH PLAN (COMMERCIAL)</v>
      </c>
      <c r="F651" s="22" t="s">
        <v>172</v>
      </c>
      <c r="G651" s="22" t="s">
        <v>173</v>
      </c>
      <c r="H651" s="22" t="s">
        <v>154</v>
      </c>
      <c r="I651" s="67">
        <v>295</v>
      </c>
    </row>
    <row r="652" spans="2:9" x14ac:dyDescent="0.25">
      <c r="B652" s="117" t="s">
        <v>161</v>
      </c>
      <c r="C652" s="22" t="s">
        <v>61</v>
      </c>
      <c r="D652" s="22" t="s">
        <v>217</v>
      </c>
      <c r="E652" s="22" t="str">
        <f t="shared" si="10"/>
        <v>ALEXANDRIAVANTAGE HEALTH PLAN (MEDICARE ADVANTAGE)</v>
      </c>
      <c r="F652" s="22" t="s">
        <v>176</v>
      </c>
      <c r="G652" s="22" t="s">
        <v>288</v>
      </c>
      <c r="H652" s="22" t="s">
        <v>154</v>
      </c>
      <c r="I652" s="67">
        <v>204.95304712800004</v>
      </c>
    </row>
    <row r="653" spans="2:9" x14ac:dyDescent="0.25">
      <c r="B653" s="117" t="s">
        <v>155</v>
      </c>
      <c r="C653" s="22" t="s">
        <v>53</v>
      </c>
      <c r="D653" s="22" t="s">
        <v>217</v>
      </c>
      <c r="E653" s="22" t="str">
        <f t="shared" si="10"/>
        <v>BATON ROUGEVANTAGE HEALTH PLAN (MEDICARE ADVANTAGE)</v>
      </c>
      <c r="F653" s="22" t="s">
        <v>176</v>
      </c>
      <c r="G653" s="22" t="s">
        <v>288</v>
      </c>
      <c r="H653" s="22" t="s">
        <v>154</v>
      </c>
      <c r="I653" s="67">
        <v>199.14932066400004</v>
      </c>
    </row>
    <row r="654" spans="2:9" x14ac:dyDescent="0.25">
      <c r="B654" s="117" t="s">
        <v>170</v>
      </c>
      <c r="C654" s="119" t="s">
        <v>407</v>
      </c>
      <c r="D654" s="22" t="s">
        <v>217</v>
      </c>
      <c r="E654" s="22" t="str">
        <f t="shared" si="10"/>
        <v>BiloxiVANTAGE HEALTH PLAN (MEDICARE ADVANTAGE)</v>
      </c>
      <c r="F654" s="22" t="s">
        <v>176</v>
      </c>
      <c r="G654" s="22" t="s">
        <v>288</v>
      </c>
      <c r="H654" s="22" t="s">
        <v>154</v>
      </c>
      <c r="I654" s="67">
        <v>195.87128997600001</v>
      </c>
    </row>
    <row r="655" spans="2:9" x14ac:dyDescent="0.25">
      <c r="B655" s="117" t="s">
        <v>156</v>
      </c>
      <c r="C655" s="22" t="s">
        <v>55</v>
      </c>
      <c r="D655" s="22" t="s">
        <v>217</v>
      </c>
      <c r="E655" s="22" t="str">
        <f t="shared" si="10"/>
        <v>DERIDDERVANTAGE HEALTH PLAN (MEDICARE ADVANTAGE)</v>
      </c>
      <c r="F655" s="22" t="s">
        <v>176</v>
      </c>
      <c r="G655" s="22" t="s">
        <v>288</v>
      </c>
      <c r="H655" s="22" t="s">
        <v>154</v>
      </c>
      <c r="I655" s="67">
        <v>193.11720681600002</v>
      </c>
    </row>
    <row r="656" spans="2:9" x14ac:dyDescent="0.25">
      <c r="B656" s="117" t="s">
        <v>162</v>
      </c>
      <c r="C656" s="22" t="s">
        <v>62</v>
      </c>
      <c r="D656" s="22" t="s">
        <v>217</v>
      </c>
      <c r="E656" s="22" t="str">
        <f t="shared" si="10"/>
        <v>GNOVANTAGE HEALTH PLAN (MEDICARE ADVANTAGE)</v>
      </c>
      <c r="F656" s="22" t="s">
        <v>176</v>
      </c>
      <c r="G656" s="22" t="s">
        <v>288</v>
      </c>
      <c r="H656" s="22" t="s">
        <v>154</v>
      </c>
      <c r="I656" s="67">
        <v>200.85550876799999</v>
      </c>
    </row>
    <row r="657" spans="2:9" x14ac:dyDescent="0.25">
      <c r="B657" s="117" t="s">
        <v>158</v>
      </c>
      <c r="C657" s="22" t="s">
        <v>159</v>
      </c>
      <c r="D657" s="22" t="s">
        <v>217</v>
      </c>
      <c r="E657" s="22" t="str">
        <f t="shared" si="10"/>
        <v>KENTWOODVANTAGE HEALTH PLAN (MEDICARE ADVANTAGE)</v>
      </c>
      <c r="F657" s="22" t="s">
        <v>176</v>
      </c>
      <c r="G657" s="22" t="s">
        <v>288</v>
      </c>
      <c r="H657" s="22" t="s">
        <v>154</v>
      </c>
      <c r="I657" s="67">
        <v>202.80351880799998</v>
      </c>
    </row>
    <row r="658" spans="2:9" x14ac:dyDescent="0.25">
      <c r="B658" s="117" t="s">
        <v>149</v>
      </c>
      <c r="C658" s="22" t="s">
        <v>150</v>
      </c>
      <c r="D658" s="22" t="s">
        <v>217</v>
      </c>
      <c r="E658" s="22" t="str">
        <f t="shared" si="10"/>
        <v>LAFAYETTEVANTAGE HEALTH PLAN (MEDICARE ADVANTAGE)</v>
      </c>
      <c r="F658" s="22" t="s">
        <v>176</v>
      </c>
      <c r="G658" s="22" t="s">
        <v>288</v>
      </c>
      <c r="H658" s="22" t="s">
        <v>154</v>
      </c>
      <c r="I658" s="67">
        <v>197.537174424</v>
      </c>
    </row>
    <row r="659" spans="2:9" x14ac:dyDescent="0.25">
      <c r="B659" s="117" t="s">
        <v>157</v>
      </c>
      <c r="C659" s="22" t="s">
        <v>57</v>
      </c>
      <c r="D659" s="22" t="s">
        <v>217</v>
      </c>
      <c r="E659" s="22" t="str">
        <f t="shared" si="10"/>
        <v>LAKE CHARLESVANTAGE HEALTH PLAN (MEDICARE ADVANTAGE)</v>
      </c>
      <c r="F659" s="22" t="s">
        <v>176</v>
      </c>
      <c r="G659" s="22" t="s">
        <v>288</v>
      </c>
      <c r="H659" s="22" t="s">
        <v>154</v>
      </c>
      <c r="I659" s="67">
        <v>199.98226288799998</v>
      </c>
    </row>
    <row r="660" spans="2:9" x14ac:dyDescent="0.25">
      <c r="B660" s="117" t="s">
        <v>160</v>
      </c>
      <c r="C660" s="22" t="s">
        <v>60</v>
      </c>
      <c r="D660" s="22" t="s">
        <v>217</v>
      </c>
      <c r="E660" s="22" t="str">
        <f t="shared" si="10"/>
        <v>OPELOUSASVANTAGE HEALTH PLAN (MEDICARE ADVANTAGE)</v>
      </c>
      <c r="F660" s="22" t="s">
        <v>176</v>
      </c>
      <c r="G660" s="22" t="s">
        <v>288</v>
      </c>
      <c r="H660" s="22" t="s">
        <v>154</v>
      </c>
      <c r="I660" s="67">
        <v>193.11720681600002</v>
      </c>
    </row>
    <row r="661" spans="2:9" x14ac:dyDescent="0.25">
      <c r="B661" s="117" t="s">
        <v>311</v>
      </c>
      <c r="C661" s="119" t="s">
        <v>402</v>
      </c>
      <c r="D661" s="22" t="s">
        <v>217</v>
      </c>
      <c r="E661" s="22" t="str">
        <f t="shared" si="10"/>
        <v>ShreveportVANTAGE HEALTH PLAN (MEDICARE ADVANTAGE)</v>
      </c>
      <c r="F661" s="22" t="s">
        <v>176</v>
      </c>
      <c r="G661" s="22" t="s">
        <v>288</v>
      </c>
      <c r="H661" s="22" t="s">
        <v>154</v>
      </c>
      <c r="I661" s="67">
        <v>202.93786432799999</v>
      </c>
    </row>
    <row r="662" spans="2:9" x14ac:dyDescent="0.25">
      <c r="B662" s="117" t="s">
        <v>161</v>
      </c>
      <c r="C662" s="22" t="s">
        <v>61</v>
      </c>
      <c r="D662" s="22" t="s">
        <v>219</v>
      </c>
      <c r="E662" s="22" t="str">
        <f t="shared" si="10"/>
        <v>ALEXANDRIAVERITY (COMMERCIAL)</v>
      </c>
      <c r="F662" s="22" t="s">
        <v>172</v>
      </c>
      <c r="G662" s="22" t="s">
        <v>173</v>
      </c>
      <c r="H662" s="22" t="s">
        <v>154</v>
      </c>
      <c r="I662" s="67">
        <v>270</v>
      </c>
    </row>
    <row r="663" spans="2:9" x14ac:dyDescent="0.25">
      <c r="B663" s="117" t="s">
        <v>155</v>
      </c>
      <c r="C663" s="22" t="s">
        <v>53</v>
      </c>
      <c r="D663" s="22" t="s">
        <v>219</v>
      </c>
      <c r="E663" s="22" t="str">
        <f t="shared" si="10"/>
        <v>BATON ROUGEVERITY (COMMERCIAL)</v>
      </c>
      <c r="F663" s="22" t="s">
        <v>172</v>
      </c>
      <c r="G663" s="22" t="s">
        <v>173</v>
      </c>
      <c r="H663" s="22" t="s">
        <v>154</v>
      </c>
      <c r="I663" s="67">
        <v>270</v>
      </c>
    </row>
    <row r="664" spans="2:9" x14ac:dyDescent="0.25">
      <c r="B664" s="117" t="s">
        <v>156</v>
      </c>
      <c r="C664" s="22" t="s">
        <v>55</v>
      </c>
      <c r="D664" s="22" t="s">
        <v>219</v>
      </c>
      <c r="E664" s="22" t="str">
        <f t="shared" si="10"/>
        <v>DERIDDERVERITY (COMMERCIAL)</v>
      </c>
      <c r="F664" s="22" t="s">
        <v>172</v>
      </c>
      <c r="G664" s="22" t="s">
        <v>173</v>
      </c>
      <c r="H664" s="22" t="s">
        <v>154</v>
      </c>
      <c r="I664" s="67">
        <v>270</v>
      </c>
    </row>
    <row r="665" spans="2:9" x14ac:dyDescent="0.25">
      <c r="B665" s="117" t="s">
        <v>162</v>
      </c>
      <c r="C665" s="22" t="s">
        <v>62</v>
      </c>
      <c r="D665" s="22" t="s">
        <v>219</v>
      </c>
      <c r="E665" s="22" t="str">
        <f t="shared" si="10"/>
        <v>GNOVERITY (COMMERCIAL)</v>
      </c>
      <c r="F665" s="22" t="s">
        <v>172</v>
      </c>
      <c r="G665" s="22" t="s">
        <v>173</v>
      </c>
      <c r="H665" s="22" t="s">
        <v>154</v>
      </c>
      <c r="I665" s="67">
        <v>270</v>
      </c>
    </row>
    <row r="666" spans="2:9" x14ac:dyDescent="0.25">
      <c r="B666" s="117" t="s">
        <v>158</v>
      </c>
      <c r="C666" s="22" t="s">
        <v>159</v>
      </c>
      <c r="D666" s="22" t="s">
        <v>219</v>
      </c>
      <c r="E666" s="22" t="str">
        <f t="shared" si="10"/>
        <v>KENTWOODVERITY (COMMERCIAL)</v>
      </c>
      <c r="F666" s="22" t="s">
        <v>172</v>
      </c>
      <c r="G666" s="22" t="s">
        <v>173</v>
      </c>
      <c r="H666" s="22" t="s">
        <v>154</v>
      </c>
      <c r="I666" s="67">
        <v>270</v>
      </c>
    </row>
    <row r="667" spans="2:9" x14ac:dyDescent="0.25">
      <c r="B667" s="117" t="s">
        <v>149</v>
      </c>
      <c r="C667" s="22" t="s">
        <v>150</v>
      </c>
      <c r="D667" s="22" t="s">
        <v>219</v>
      </c>
      <c r="E667" s="22" t="str">
        <f t="shared" si="10"/>
        <v>LAFAYETTEVERITY (COMMERCIAL)</v>
      </c>
      <c r="F667" s="22" t="s">
        <v>172</v>
      </c>
      <c r="G667" s="22" t="s">
        <v>173</v>
      </c>
      <c r="H667" s="22" t="s">
        <v>154</v>
      </c>
      <c r="I667" s="67">
        <v>270</v>
      </c>
    </row>
    <row r="668" spans="2:9" x14ac:dyDescent="0.25">
      <c r="B668" s="117" t="s">
        <v>157</v>
      </c>
      <c r="C668" s="22" t="s">
        <v>57</v>
      </c>
      <c r="D668" s="22" t="s">
        <v>219</v>
      </c>
      <c r="E668" s="22" t="str">
        <f t="shared" si="10"/>
        <v>LAKE CHARLESVERITY (COMMERCIAL)</v>
      </c>
      <c r="F668" s="22" t="s">
        <v>172</v>
      </c>
      <c r="G668" s="22" t="s">
        <v>173</v>
      </c>
      <c r="H668" s="22" t="s">
        <v>154</v>
      </c>
      <c r="I668" s="67">
        <v>270</v>
      </c>
    </row>
    <row r="669" spans="2:9" x14ac:dyDescent="0.25">
      <c r="B669" s="117" t="s">
        <v>165</v>
      </c>
      <c r="C669" s="22" t="s">
        <v>50</v>
      </c>
      <c r="D669" s="22" t="s">
        <v>219</v>
      </c>
      <c r="E669" s="22" t="str">
        <f t="shared" si="10"/>
        <v>LONGVIEWVERITY (COMMERCIAL)</v>
      </c>
      <c r="F669" s="22" t="s">
        <v>172</v>
      </c>
      <c r="G669" s="22" t="s">
        <v>173</v>
      </c>
      <c r="H669" s="22" t="s">
        <v>154</v>
      </c>
      <c r="I669" s="67">
        <v>270</v>
      </c>
    </row>
    <row r="670" spans="2:9" x14ac:dyDescent="0.25">
      <c r="B670" s="117" t="s">
        <v>166</v>
      </c>
      <c r="C670" s="22" t="s">
        <v>51</v>
      </c>
      <c r="D670" s="22" t="s">
        <v>219</v>
      </c>
      <c r="E670" s="22" t="str">
        <f t="shared" si="10"/>
        <v>LUFKINVERITY (COMMERCIAL)</v>
      </c>
      <c r="F670" s="22" t="s">
        <v>172</v>
      </c>
      <c r="G670" s="22" t="s">
        <v>173</v>
      </c>
      <c r="H670" s="22" t="s">
        <v>154</v>
      </c>
      <c r="I670" s="67">
        <v>270</v>
      </c>
    </row>
    <row r="671" spans="2:9" x14ac:dyDescent="0.25">
      <c r="B671" s="117" t="s">
        <v>160</v>
      </c>
      <c r="C671" s="22" t="s">
        <v>60</v>
      </c>
      <c r="D671" s="22" t="s">
        <v>219</v>
      </c>
      <c r="E671" s="22" t="str">
        <f t="shared" si="10"/>
        <v>OPELOUSASVERITY (COMMERCIAL)</v>
      </c>
      <c r="F671" s="22" t="s">
        <v>172</v>
      </c>
      <c r="G671" s="22" t="s">
        <v>173</v>
      </c>
      <c r="H671" s="22" t="s">
        <v>154</v>
      </c>
      <c r="I671" s="67">
        <v>270</v>
      </c>
    </row>
    <row r="672" spans="2:9" x14ac:dyDescent="0.25">
      <c r="B672" s="117" t="s">
        <v>311</v>
      </c>
      <c r="C672" s="119" t="s">
        <v>402</v>
      </c>
      <c r="D672" s="22" t="s">
        <v>219</v>
      </c>
      <c r="E672" s="22" t="str">
        <f t="shared" si="10"/>
        <v>ShreveportVERITY (COMMERCIAL)</v>
      </c>
      <c r="F672" s="22" t="s">
        <v>172</v>
      </c>
      <c r="G672" s="22" t="s">
        <v>173</v>
      </c>
      <c r="H672" s="22" t="s">
        <v>154</v>
      </c>
      <c r="I672" s="67">
        <v>270</v>
      </c>
    </row>
    <row r="673" spans="2:9" x14ac:dyDescent="0.25">
      <c r="B673" s="117" t="s">
        <v>339</v>
      </c>
      <c r="C673" s="119" t="s">
        <v>408</v>
      </c>
      <c r="D673" s="115" t="s">
        <v>394</v>
      </c>
      <c r="E673" s="22" t="str">
        <f t="shared" si="10"/>
        <v>LubbockVETERANS CARE AGREEMENT (COMMERCIAL)</v>
      </c>
      <c r="F673" s="22" t="s">
        <v>172</v>
      </c>
      <c r="G673" s="22" t="s">
        <v>173</v>
      </c>
      <c r="H673" s="22" t="s">
        <v>154</v>
      </c>
      <c r="I673" s="67">
        <v>0</v>
      </c>
    </row>
    <row r="674" spans="2:9" x14ac:dyDescent="0.25">
      <c r="B674" s="117" t="s">
        <v>164</v>
      </c>
      <c r="C674" s="22" t="s">
        <v>49</v>
      </c>
      <c r="D674" s="22" t="s">
        <v>220</v>
      </c>
      <c r="E674" s="22" t="str">
        <f t="shared" si="10"/>
        <v>ABILENEWELLCARE (MEDICARE ADVANTAGE)</v>
      </c>
      <c r="F674" s="22" t="s">
        <v>176</v>
      </c>
      <c r="G674" s="22" t="s">
        <v>288</v>
      </c>
      <c r="H674" s="22" t="s">
        <v>154</v>
      </c>
      <c r="I674" s="67">
        <v>203.78424110399999</v>
      </c>
    </row>
    <row r="675" spans="2:9" x14ac:dyDescent="0.25">
      <c r="B675" s="117" t="s">
        <v>161</v>
      </c>
      <c r="C675" s="22" t="s">
        <v>61</v>
      </c>
      <c r="D675" s="22" t="s">
        <v>220</v>
      </c>
      <c r="E675" s="22" t="str">
        <f t="shared" si="10"/>
        <v>ALEXANDRIAWELLCARE (MEDICARE ADVANTAGE)</v>
      </c>
      <c r="F675" s="22" t="s">
        <v>176</v>
      </c>
      <c r="G675" s="22" t="s">
        <v>288</v>
      </c>
      <c r="H675" s="22" t="s">
        <v>154</v>
      </c>
      <c r="I675" s="67">
        <v>204.95304712800004</v>
      </c>
    </row>
    <row r="676" spans="2:9" x14ac:dyDescent="0.25">
      <c r="B676" s="117" t="s">
        <v>309</v>
      </c>
      <c r="C676" s="118" t="s">
        <v>396</v>
      </c>
      <c r="D676" s="22" t="s">
        <v>220</v>
      </c>
      <c r="E676" s="22" t="str">
        <f t="shared" si="10"/>
        <v>AmarilloWELLCARE (MEDICARE ADVANTAGE)</v>
      </c>
      <c r="F676" s="22" t="s">
        <v>176</v>
      </c>
      <c r="G676" s="22" t="s">
        <v>288</v>
      </c>
      <c r="H676" s="22" t="s">
        <v>154</v>
      </c>
      <c r="I676" s="67">
        <v>201.62127823199998</v>
      </c>
    </row>
    <row r="677" spans="2:9" x14ac:dyDescent="0.25">
      <c r="B677" s="117" t="s">
        <v>155</v>
      </c>
      <c r="C677" s="22" t="s">
        <v>53</v>
      </c>
      <c r="D677" s="22" t="s">
        <v>220</v>
      </c>
      <c r="E677" s="22" t="str">
        <f t="shared" si="10"/>
        <v>BATON ROUGEWELLCARE (MEDICARE ADVANTAGE)</v>
      </c>
      <c r="F677" s="22" t="s">
        <v>176</v>
      </c>
      <c r="G677" s="22" t="s">
        <v>288</v>
      </c>
      <c r="H677" s="22" t="s">
        <v>154</v>
      </c>
      <c r="I677" s="67">
        <v>199.14932066400004</v>
      </c>
    </row>
    <row r="678" spans="2:9" x14ac:dyDescent="0.25">
      <c r="B678" s="117" t="s">
        <v>170</v>
      </c>
      <c r="C678" s="22" t="s">
        <v>54</v>
      </c>
      <c r="D678" s="22" t="s">
        <v>220</v>
      </c>
      <c r="E678" s="22" t="str">
        <f t="shared" si="10"/>
        <v>BILOXIWELLCARE (MEDICARE ADVANTAGE)</v>
      </c>
      <c r="F678" s="22" t="s">
        <v>176</v>
      </c>
      <c r="G678" s="22" t="s">
        <v>288</v>
      </c>
      <c r="H678" s="22" t="s">
        <v>154</v>
      </c>
      <c r="I678" s="67">
        <v>195.87128997600001</v>
      </c>
    </row>
    <row r="679" spans="2:9" x14ac:dyDescent="0.25">
      <c r="B679" s="117" t="s">
        <v>83</v>
      </c>
      <c r="C679" s="118" t="s">
        <v>344</v>
      </c>
      <c r="D679" s="22" t="s">
        <v>220</v>
      </c>
      <c r="E679" s="22" t="str">
        <f t="shared" si="10"/>
        <v>CORPUSWELLCARE (MEDICARE ADVANTAGE)</v>
      </c>
      <c r="F679" s="22" t="s">
        <v>176</v>
      </c>
      <c r="G679" s="22" t="s">
        <v>288</v>
      </c>
      <c r="H679" s="22" t="s">
        <v>154</v>
      </c>
      <c r="I679" s="67">
        <v>215.51260500000001</v>
      </c>
    </row>
    <row r="680" spans="2:9" x14ac:dyDescent="0.25">
      <c r="B680" s="117" t="s">
        <v>156</v>
      </c>
      <c r="C680" s="22" t="s">
        <v>55</v>
      </c>
      <c r="D680" s="22" t="s">
        <v>220</v>
      </c>
      <c r="E680" s="22" t="str">
        <f t="shared" si="10"/>
        <v>DERIDDERWELLCARE (MEDICARE ADVANTAGE)</v>
      </c>
      <c r="F680" s="22" t="s">
        <v>176</v>
      </c>
      <c r="G680" s="22" t="s">
        <v>288</v>
      </c>
      <c r="H680" s="22" t="s">
        <v>154</v>
      </c>
      <c r="I680" s="67">
        <v>193.11720681600002</v>
      </c>
    </row>
    <row r="681" spans="2:9" x14ac:dyDescent="0.25">
      <c r="B681" s="117" t="s">
        <v>162</v>
      </c>
      <c r="C681" s="22" t="s">
        <v>62</v>
      </c>
      <c r="D681" s="22" t="s">
        <v>220</v>
      </c>
      <c r="E681" s="22" t="str">
        <f t="shared" si="10"/>
        <v>GNOWELLCARE (MEDICARE ADVANTAGE)</v>
      </c>
      <c r="F681" s="22" t="s">
        <v>176</v>
      </c>
      <c r="G681" s="22" t="s">
        <v>288</v>
      </c>
      <c r="H681" s="22" t="s">
        <v>154</v>
      </c>
      <c r="I681" s="67">
        <v>200.85550876799999</v>
      </c>
    </row>
    <row r="682" spans="2:9" x14ac:dyDescent="0.25">
      <c r="B682" s="117" t="s">
        <v>158</v>
      </c>
      <c r="C682" s="118" t="s">
        <v>415</v>
      </c>
      <c r="D682" s="22" t="s">
        <v>220</v>
      </c>
      <c r="E682" s="22" t="str">
        <f t="shared" si="10"/>
        <v>HammondWELLCARE (MEDICARE ADVANTAGE)</v>
      </c>
      <c r="F682" s="22" t="s">
        <v>176</v>
      </c>
      <c r="G682" s="22" t="s">
        <v>288</v>
      </c>
      <c r="H682" s="22" t="s">
        <v>154</v>
      </c>
      <c r="I682" s="67">
        <v>202.80351880799998</v>
      </c>
    </row>
    <row r="683" spans="2:9" x14ac:dyDescent="0.25">
      <c r="B683" s="117" t="s">
        <v>169</v>
      </c>
      <c r="C683" s="22" t="s">
        <v>52</v>
      </c>
      <c r="D683" s="22" t="s">
        <v>220</v>
      </c>
      <c r="E683" s="22" t="str">
        <f t="shared" si="10"/>
        <v>KATYWELLCARE (MEDICARE ADVANTAGE)</v>
      </c>
      <c r="F683" s="22" t="s">
        <v>176</v>
      </c>
      <c r="G683" s="22" t="s">
        <v>288</v>
      </c>
      <c r="H683" s="22" t="s">
        <v>154</v>
      </c>
      <c r="I683" s="67">
        <v>222.90160859999997</v>
      </c>
    </row>
    <row r="684" spans="2:9" x14ac:dyDescent="0.25">
      <c r="B684" s="117" t="s">
        <v>158</v>
      </c>
      <c r="C684" s="22" t="s">
        <v>159</v>
      </c>
      <c r="D684" s="22" t="s">
        <v>220</v>
      </c>
      <c r="E684" s="22" t="str">
        <f t="shared" si="10"/>
        <v>KENTWOODWELLCARE (MEDICARE ADVANTAGE)</v>
      </c>
      <c r="F684" s="22" t="s">
        <v>176</v>
      </c>
      <c r="G684" s="22" t="s">
        <v>288</v>
      </c>
      <c r="H684" s="22" t="s">
        <v>154</v>
      </c>
      <c r="I684" s="67">
        <v>202.80351880799998</v>
      </c>
    </row>
    <row r="685" spans="2:9" x14ac:dyDescent="0.25">
      <c r="B685" s="117" t="s">
        <v>149</v>
      </c>
      <c r="C685" s="22" t="s">
        <v>150</v>
      </c>
      <c r="D685" s="22" t="s">
        <v>220</v>
      </c>
      <c r="E685" s="22" t="str">
        <f t="shared" si="10"/>
        <v>LAFAYETTEWELLCARE (MEDICARE ADVANTAGE)</v>
      </c>
      <c r="F685" s="22" t="s">
        <v>176</v>
      </c>
      <c r="G685" s="22" t="s">
        <v>288</v>
      </c>
      <c r="H685" s="22" t="s">
        <v>154</v>
      </c>
      <c r="I685" s="67">
        <v>197.537174424</v>
      </c>
    </row>
    <row r="686" spans="2:9" x14ac:dyDescent="0.25">
      <c r="B686" s="117" t="s">
        <v>157</v>
      </c>
      <c r="C686" s="22" t="s">
        <v>57</v>
      </c>
      <c r="D686" s="22" t="s">
        <v>220</v>
      </c>
      <c r="E686" s="22" t="str">
        <f t="shared" si="10"/>
        <v>LAKE CHARLESWELLCARE (MEDICARE ADVANTAGE)</v>
      </c>
      <c r="F686" s="22" t="s">
        <v>176</v>
      </c>
      <c r="G686" s="22" t="s">
        <v>288</v>
      </c>
      <c r="H686" s="22" t="s">
        <v>154</v>
      </c>
      <c r="I686" s="67">
        <v>199.98226288799998</v>
      </c>
    </row>
    <row r="687" spans="2:9" x14ac:dyDescent="0.25">
      <c r="B687" s="117" t="s">
        <v>165</v>
      </c>
      <c r="C687" s="22" t="s">
        <v>50</v>
      </c>
      <c r="D687" s="22" t="s">
        <v>220</v>
      </c>
      <c r="E687" s="22" t="str">
        <f t="shared" si="10"/>
        <v>LONGVIEWWELLCARE (MEDICARE ADVANTAGE)</v>
      </c>
      <c r="F687" s="22" t="s">
        <v>176</v>
      </c>
      <c r="G687" s="22" t="s">
        <v>288</v>
      </c>
      <c r="H687" s="22" t="s">
        <v>154</v>
      </c>
      <c r="I687" s="67">
        <v>205.51729831200001</v>
      </c>
    </row>
    <row r="688" spans="2:9" x14ac:dyDescent="0.25">
      <c r="B688" s="117" t="s">
        <v>166</v>
      </c>
      <c r="C688" s="22" t="s">
        <v>51</v>
      </c>
      <c r="D688" s="22" t="s">
        <v>220</v>
      </c>
      <c r="E688" s="22" t="str">
        <f t="shared" si="10"/>
        <v>LUFKINWELLCARE (MEDICARE ADVANTAGE)</v>
      </c>
      <c r="F688" s="22" t="s">
        <v>176</v>
      </c>
      <c r="G688" s="22" t="s">
        <v>288</v>
      </c>
      <c r="H688" s="22" t="s">
        <v>154</v>
      </c>
      <c r="I688" s="67">
        <v>205.51729831200001</v>
      </c>
    </row>
    <row r="689" spans="2:9" x14ac:dyDescent="0.25">
      <c r="B689" s="117" t="s">
        <v>163</v>
      </c>
      <c r="C689" s="22" t="s">
        <v>48</v>
      </c>
      <c r="D689" s="22" t="s">
        <v>220</v>
      </c>
      <c r="E689" s="22" t="str">
        <f t="shared" si="10"/>
        <v>MIDLANDWELLCARE (MEDICARE ADVANTAGE)</v>
      </c>
      <c r="F689" s="22" t="s">
        <v>176</v>
      </c>
      <c r="G689" s="22" t="s">
        <v>288</v>
      </c>
      <c r="H689" s="22" t="s">
        <v>154</v>
      </c>
      <c r="I689" s="67">
        <v>202.42735135200002</v>
      </c>
    </row>
    <row r="690" spans="2:9" x14ac:dyDescent="0.25">
      <c r="B690" s="117" t="s">
        <v>160</v>
      </c>
      <c r="C690" s="22" t="s">
        <v>60</v>
      </c>
      <c r="D690" s="22" t="s">
        <v>220</v>
      </c>
      <c r="E690" s="22" t="str">
        <f t="shared" si="10"/>
        <v>OPELOUSASWELLCARE (MEDICARE ADVANTAGE)</v>
      </c>
      <c r="F690" s="22" t="s">
        <v>176</v>
      </c>
      <c r="G690" s="22" t="s">
        <v>288</v>
      </c>
      <c r="H690" s="22" t="s">
        <v>154</v>
      </c>
      <c r="I690" s="67">
        <v>193.11720681600002</v>
      </c>
    </row>
    <row r="691" spans="2:9" x14ac:dyDescent="0.25">
      <c r="B691" s="117" t="s">
        <v>167</v>
      </c>
      <c r="C691" s="22" t="s">
        <v>56</v>
      </c>
      <c r="D691" s="22" t="s">
        <v>220</v>
      </c>
      <c r="E691" s="22" t="str">
        <f t="shared" si="10"/>
        <v>PASADENAWELLCARE (MEDICARE ADVANTAGE)</v>
      </c>
      <c r="F691" s="22" t="s">
        <v>176</v>
      </c>
      <c r="G691" s="22" t="s">
        <v>288</v>
      </c>
      <c r="H691" s="22" t="s">
        <v>154</v>
      </c>
      <c r="I691" s="67">
        <v>222.90160859999997</v>
      </c>
    </row>
    <row r="692" spans="2:9" x14ac:dyDescent="0.25">
      <c r="B692" s="117" t="s">
        <v>311</v>
      </c>
      <c r="C692" s="119" t="s">
        <v>402</v>
      </c>
      <c r="D692" s="22" t="s">
        <v>220</v>
      </c>
      <c r="E692" s="22" t="str">
        <f t="shared" si="10"/>
        <v>ShreveportWELLCARE (MEDICARE ADVANTAGE)</v>
      </c>
      <c r="F692" s="22" t="s">
        <v>176</v>
      </c>
      <c r="G692" s="22" t="s">
        <v>288</v>
      </c>
      <c r="H692" s="22" t="s">
        <v>154</v>
      </c>
      <c r="I692" s="67">
        <v>202.93786432799999</v>
      </c>
    </row>
    <row r="693" spans="2:9" x14ac:dyDescent="0.25">
      <c r="B693" s="117" t="s">
        <v>168</v>
      </c>
      <c r="C693" s="22" t="s">
        <v>58</v>
      </c>
      <c r="D693" s="22" t="s">
        <v>220</v>
      </c>
      <c r="E693" s="22" t="str">
        <f t="shared" si="10"/>
        <v>WACOWELLCARE (MEDICARE ADVANTAGE)</v>
      </c>
      <c r="F693" s="22" t="s">
        <v>176</v>
      </c>
      <c r="G693" s="22" t="s">
        <v>288</v>
      </c>
      <c r="H693" s="22" t="s">
        <v>154</v>
      </c>
      <c r="I693" s="67">
        <v>221.598457056</v>
      </c>
    </row>
    <row r="694" spans="2:9" x14ac:dyDescent="0.25">
      <c r="B694" s="117" t="s">
        <v>164</v>
      </c>
      <c r="C694" s="119" t="s">
        <v>403</v>
      </c>
      <c r="D694" s="115" t="s">
        <v>395</v>
      </c>
      <c r="E694" s="22" t="str">
        <f t="shared" si="10"/>
        <v>AbileneWEST TEXAS CENTERS MHMR (MEDICAID)</v>
      </c>
      <c r="F694" s="22" t="s">
        <v>178</v>
      </c>
      <c r="G694" s="22" t="s">
        <v>173</v>
      </c>
      <c r="H694" s="22" t="s">
        <v>154</v>
      </c>
      <c r="I694" s="67">
        <v>0</v>
      </c>
    </row>
    <row r="695" spans="2:9" x14ac:dyDescent="0.25">
      <c r="B695" s="117" t="s">
        <v>163</v>
      </c>
      <c r="C695" s="118" t="s">
        <v>404</v>
      </c>
      <c r="D695" s="115" t="s">
        <v>395</v>
      </c>
      <c r="E695" s="22" t="str">
        <f t="shared" si="10"/>
        <v>MidlandWEST TEXAS CENTERS MHMR (MEDICAID)</v>
      </c>
      <c r="F695" s="22" t="s">
        <v>178</v>
      </c>
      <c r="G695" s="22" t="s">
        <v>173</v>
      </c>
      <c r="H695" s="22" t="s">
        <v>154</v>
      </c>
      <c r="I695" s="67">
        <v>0</v>
      </c>
    </row>
    <row r="696" spans="2:9" x14ac:dyDescent="0.25">
      <c r="B696" s="117" t="s">
        <v>164</v>
      </c>
      <c r="C696" s="22" t="s">
        <v>49</v>
      </c>
      <c r="D696" s="22" t="s">
        <v>221</v>
      </c>
      <c r="E696" s="22" t="str">
        <f t="shared" si="10"/>
        <v>ABILENEZELLIS (COMMERCIAL)</v>
      </c>
      <c r="F696" s="22" t="s">
        <v>172</v>
      </c>
      <c r="G696" s="22" t="s">
        <v>173</v>
      </c>
      <c r="H696" s="22" t="s">
        <v>154</v>
      </c>
      <c r="I696" s="67">
        <v>275</v>
      </c>
    </row>
    <row r="697" spans="2:9" x14ac:dyDescent="0.25">
      <c r="B697" s="117" t="s">
        <v>161</v>
      </c>
      <c r="C697" s="22" t="s">
        <v>61</v>
      </c>
      <c r="D697" s="22" t="s">
        <v>221</v>
      </c>
      <c r="E697" s="22" t="str">
        <f t="shared" si="10"/>
        <v>ALEXANDRIAZELLIS (COMMERCIAL)</v>
      </c>
      <c r="F697" s="22" t="s">
        <v>172</v>
      </c>
      <c r="G697" s="22" t="s">
        <v>173</v>
      </c>
      <c r="H697" s="22" t="s">
        <v>154</v>
      </c>
      <c r="I697" s="67">
        <v>275</v>
      </c>
    </row>
    <row r="698" spans="2:9" x14ac:dyDescent="0.25">
      <c r="B698" s="117" t="s">
        <v>309</v>
      </c>
      <c r="C698" s="118" t="s">
        <v>396</v>
      </c>
      <c r="D698" s="22" t="s">
        <v>221</v>
      </c>
      <c r="E698" s="22" t="str">
        <f t="shared" si="10"/>
        <v>AmarilloZELLIS (COMMERCIAL)</v>
      </c>
      <c r="F698" s="22" t="s">
        <v>172</v>
      </c>
      <c r="G698" s="22" t="s">
        <v>173</v>
      </c>
      <c r="H698" s="22" t="s">
        <v>154</v>
      </c>
      <c r="I698" s="67">
        <v>275</v>
      </c>
    </row>
    <row r="699" spans="2:9" x14ac:dyDescent="0.25">
      <c r="B699" s="117" t="s">
        <v>155</v>
      </c>
      <c r="C699" s="22" t="s">
        <v>53</v>
      </c>
      <c r="D699" s="22" t="s">
        <v>221</v>
      </c>
      <c r="E699" s="22" t="str">
        <f t="shared" si="10"/>
        <v>BATON ROUGEZELLIS (COMMERCIAL)</v>
      </c>
      <c r="F699" s="22" t="s">
        <v>172</v>
      </c>
      <c r="G699" s="22" t="s">
        <v>173</v>
      </c>
      <c r="H699" s="22" t="s">
        <v>154</v>
      </c>
      <c r="I699" s="67">
        <v>275</v>
      </c>
    </row>
    <row r="700" spans="2:9" x14ac:dyDescent="0.25">
      <c r="B700" s="117" t="s">
        <v>170</v>
      </c>
      <c r="C700" s="22" t="s">
        <v>54</v>
      </c>
      <c r="D700" s="22" t="s">
        <v>221</v>
      </c>
      <c r="E700" s="22" t="str">
        <f t="shared" si="10"/>
        <v>BILOXIZELLIS (COMMERCIAL)</v>
      </c>
      <c r="F700" s="22" t="s">
        <v>172</v>
      </c>
      <c r="G700" s="22" t="s">
        <v>173</v>
      </c>
      <c r="H700" s="22" t="s">
        <v>154</v>
      </c>
      <c r="I700" s="67">
        <v>275</v>
      </c>
    </row>
    <row r="701" spans="2:9" x14ac:dyDescent="0.25">
      <c r="B701" s="117" t="s">
        <v>156</v>
      </c>
      <c r="C701" s="22" t="s">
        <v>55</v>
      </c>
      <c r="D701" s="22" t="s">
        <v>221</v>
      </c>
      <c r="E701" s="22" t="str">
        <f t="shared" si="10"/>
        <v>DERIDDERZELLIS (COMMERCIAL)</v>
      </c>
      <c r="F701" s="22" t="s">
        <v>172</v>
      </c>
      <c r="G701" s="22" t="s">
        <v>173</v>
      </c>
      <c r="H701" s="22" t="s">
        <v>154</v>
      </c>
      <c r="I701" s="67">
        <v>275</v>
      </c>
    </row>
    <row r="702" spans="2:9" x14ac:dyDescent="0.25">
      <c r="B702" s="117" t="s">
        <v>162</v>
      </c>
      <c r="C702" s="22" t="s">
        <v>62</v>
      </c>
      <c r="D702" s="22" t="s">
        <v>221</v>
      </c>
      <c r="E702" s="22" t="str">
        <f t="shared" si="10"/>
        <v>GNOZELLIS (COMMERCIAL)</v>
      </c>
      <c r="F702" s="22" t="s">
        <v>172</v>
      </c>
      <c r="G702" s="22" t="s">
        <v>173</v>
      </c>
      <c r="H702" s="22" t="s">
        <v>154</v>
      </c>
      <c r="I702" s="67">
        <v>275</v>
      </c>
    </row>
    <row r="703" spans="2:9" x14ac:dyDescent="0.25">
      <c r="B703" s="117" t="s">
        <v>158</v>
      </c>
      <c r="C703" s="118" t="s">
        <v>415</v>
      </c>
      <c r="D703" s="22" t="s">
        <v>221</v>
      </c>
      <c r="E703" s="22" t="str">
        <f t="shared" si="10"/>
        <v>HammondZELLIS (COMMERCIAL)</v>
      </c>
      <c r="F703" s="22" t="s">
        <v>172</v>
      </c>
      <c r="G703" s="22" t="s">
        <v>173</v>
      </c>
      <c r="H703" s="22" t="s">
        <v>154</v>
      </c>
      <c r="I703" s="67">
        <v>275</v>
      </c>
    </row>
    <row r="704" spans="2:9" x14ac:dyDescent="0.25">
      <c r="B704" s="117" t="s">
        <v>169</v>
      </c>
      <c r="C704" s="22" t="s">
        <v>52</v>
      </c>
      <c r="D704" s="22" t="s">
        <v>221</v>
      </c>
      <c r="E704" s="22" t="str">
        <f t="shared" si="10"/>
        <v>KATYZELLIS (COMMERCIAL)</v>
      </c>
      <c r="F704" s="22" t="s">
        <v>172</v>
      </c>
      <c r="G704" s="22" t="s">
        <v>173</v>
      </c>
      <c r="H704" s="22" t="s">
        <v>154</v>
      </c>
      <c r="I704" s="67">
        <v>275</v>
      </c>
    </row>
    <row r="705" spans="2:9" x14ac:dyDescent="0.25">
      <c r="B705" s="117" t="s">
        <v>158</v>
      </c>
      <c r="C705" s="22" t="s">
        <v>159</v>
      </c>
      <c r="D705" s="22" t="s">
        <v>221</v>
      </c>
      <c r="E705" s="22" t="str">
        <f t="shared" si="10"/>
        <v>KENTWOODZELLIS (COMMERCIAL)</v>
      </c>
      <c r="F705" s="22" t="s">
        <v>172</v>
      </c>
      <c r="G705" s="22" t="s">
        <v>173</v>
      </c>
      <c r="H705" s="22" t="s">
        <v>154</v>
      </c>
      <c r="I705" s="67">
        <v>275</v>
      </c>
    </row>
    <row r="706" spans="2:9" x14ac:dyDescent="0.25">
      <c r="B706" s="117" t="s">
        <v>149</v>
      </c>
      <c r="C706" s="22" t="s">
        <v>150</v>
      </c>
      <c r="D706" s="22" t="s">
        <v>221</v>
      </c>
      <c r="E706" s="22" t="str">
        <f t="shared" si="10"/>
        <v>LAFAYETTEZELLIS (COMMERCIAL)</v>
      </c>
      <c r="F706" s="22" t="s">
        <v>172</v>
      </c>
      <c r="G706" s="22" t="s">
        <v>173</v>
      </c>
      <c r="H706" s="22" t="s">
        <v>154</v>
      </c>
      <c r="I706" s="67">
        <v>275</v>
      </c>
    </row>
    <row r="707" spans="2:9" x14ac:dyDescent="0.25">
      <c r="B707" s="117" t="s">
        <v>157</v>
      </c>
      <c r="C707" s="22" t="s">
        <v>57</v>
      </c>
      <c r="D707" s="22" t="s">
        <v>221</v>
      </c>
      <c r="E707" s="22" t="str">
        <f t="shared" ref="E707:E714" si="11">CONCATENATE(C707,D707)</f>
        <v>LAKE CHARLESZELLIS (COMMERCIAL)</v>
      </c>
      <c r="F707" s="22" t="s">
        <v>172</v>
      </c>
      <c r="G707" s="22" t="s">
        <v>173</v>
      </c>
      <c r="H707" s="22" t="s">
        <v>154</v>
      </c>
      <c r="I707" s="67">
        <v>275</v>
      </c>
    </row>
    <row r="708" spans="2:9" x14ac:dyDescent="0.25">
      <c r="B708" s="117" t="s">
        <v>165</v>
      </c>
      <c r="C708" s="22" t="s">
        <v>50</v>
      </c>
      <c r="D708" s="22" t="s">
        <v>221</v>
      </c>
      <c r="E708" s="22" t="str">
        <f t="shared" si="11"/>
        <v>LONGVIEWZELLIS (COMMERCIAL)</v>
      </c>
      <c r="F708" s="22" t="s">
        <v>172</v>
      </c>
      <c r="G708" s="22" t="s">
        <v>173</v>
      </c>
      <c r="H708" s="22" t="s">
        <v>154</v>
      </c>
      <c r="I708" s="67">
        <v>275</v>
      </c>
    </row>
    <row r="709" spans="2:9" x14ac:dyDescent="0.25">
      <c r="B709" s="117" t="s">
        <v>166</v>
      </c>
      <c r="C709" s="22" t="s">
        <v>51</v>
      </c>
      <c r="D709" s="22" t="s">
        <v>221</v>
      </c>
      <c r="E709" s="22" t="str">
        <f t="shared" si="11"/>
        <v>LUFKINZELLIS (COMMERCIAL)</v>
      </c>
      <c r="F709" s="22" t="s">
        <v>172</v>
      </c>
      <c r="G709" s="22" t="s">
        <v>173</v>
      </c>
      <c r="H709" s="22" t="s">
        <v>154</v>
      </c>
      <c r="I709" s="67">
        <v>275</v>
      </c>
    </row>
    <row r="710" spans="2:9" x14ac:dyDescent="0.25">
      <c r="B710" s="117" t="s">
        <v>163</v>
      </c>
      <c r="C710" s="22" t="s">
        <v>48</v>
      </c>
      <c r="D710" s="22" t="s">
        <v>221</v>
      </c>
      <c r="E710" s="22" t="str">
        <f t="shared" si="11"/>
        <v>MIDLANDZELLIS (COMMERCIAL)</v>
      </c>
      <c r="F710" s="22" t="s">
        <v>172</v>
      </c>
      <c r="G710" s="22" t="s">
        <v>173</v>
      </c>
      <c r="H710" s="22" t="s">
        <v>154</v>
      </c>
      <c r="I710" s="67">
        <v>275</v>
      </c>
    </row>
    <row r="711" spans="2:9" x14ac:dyDescent="0.25">
      <c r="B711" s="117" t="s">
        <v>160</v>
      </c>
      <c r="C711" s="22" t="s">
        <v>60</v>
      </c>
      <c r="D711" s="22" t="s">
        <v>221</v>
      </c>
      <c r="E711" s="22" t="str">
        <f t="shared" si="11"/>
        <v>OPELOUSASZELLIS (COMMERCIAL)</v>
      </c>
      <c r="F711" s="22" t="s">
        <v>172</v>
      </c>
      <c r="G711" s="22" t="s">
        <v>173</v>
      </c>
      <c r="H711" s="22" t="s">
        <v>154</v>
      </c>
      <c r="I711" s="67">
        <v>275</v>
      </c>
    </row>
    <row r="712" spans="2:9" x14ac:dyDescent="0.25">
      <c r="B712" s="117" t="s">
        <v>167</v>
      </c>
      <c r="C712" s="22" t="s">
        <v>56</v>
      </c>
      <c r="D712" s="22" t="s">
        <v>221</v>
      </c>
      <c r="E712" s="22" t="str">
        <f t="shared" si="11"/>
        <v>PASADENAZELLIS (COMMERCIAL)</v>
      </c>
      <c r="F712" s="22" t="s">
        <v>172</v>
      </c>
      <c r="G712" s="22" t="s">
        <v>173</v>
      </c>
      <c r="H712" s="22" t="s">
        <v>154</v>
      </c>
      <c r="I712" s="67">
        <v>275</v>
      </c>
    </row>
    <row r="713" spans="2:9" x14ac:dyDescent="0.25">
      <c r="B713" s="117" t="s">
        <v>311</v>
      </c>
      <c r="C713" s="119" t="s">
        <v>402</v>
      </c>
      <c r="D713" s="22" t="s">
        <v>221</v>
      </c>
      <c r="E713" s="22" t="str">
        <f t="shared" si="11"/>
        <v>ShreveportZELLIS (COMMERCIAL)</v>
      </c>
      <c r="F713" s="22" t="s">
        <v>172</v>
      </c>
      <c r="G713" s="22" t="s">
        <v>173</v>
      </c>
      <c r="H713" s="22" t="s">
        <v>154</v>
      </c>
      <c r="I713" s="67">
        <v>275</v>
      </c>
    </row>
    <row r="714" spans="2:9" x14ac:dyDescent="0.25">
      <c r="B714" s="117" t="s">
        <v>168</v>
      </c>
      <c r="C714" s="22" t="s">
        <v>58</v>
      </c>
      <c r="D714" s="22" t="s">
        <v>221</v>
      </c>
      <c r="E714" s="22" t="str">
        <f t="shared" si="11"/>
        <v>WACOZELLIS (COMMERCIAL)</v>
      </c>
      <c r="F714" s="22" t="s">
        <v>172</v>
      </c>
      <c r="G714" s="22" t="s">
        <v>173</v>
      </c>
      <c r="H714" s="22" t="s">
        <v>154</v>
      </c>
      <c r="I714" s="67">
        <v>275</v>
      </c>
    </row>
  </sheetData>
  <sortState xmlns:xlrd2="http://schemas.microsoft.com/office/spreadsheetml/2017/richdata2" ref="B21:I471">
    <sortCondition ref="G21:G471"/>
  </sortState>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74FE70A883914C8A59DD9994CDFF78" ma:contentTypeVersion="13" ma:contentTypeDescription="Create a new document." ma:contentTypeScope="" ma:versionID="3da72155684095bba47976e4b755d402">
  <xsd:schema xmlns:xsd="http://www.w3.org/2001/XMLSchema" xmlns:xs="http://www.w3.org/2001/XMLSchema" xmlns:p="http://schemas.microsoft.com/office/2006/metadata/properties" xmlns:ns2="7481105b-f5b0-4295-a62c-c5449e6fa155" xmlns:ns3="284ec8bd-7b62-4f69-b5b4-3767fde18c54" targetNamespace="http://schemas.microsoft.com/office/2006/metadata/properties" ma:root="true" ma:fieldsID="1494ca8a11f9d857b448e838c5acff50" ns2:_="" ns3:_="">
    <xsd:import namespace="7481105b-f5b0-4295-a62c-c5449e6fa155"/>
    <xsd:import namespace="284ec8bd-7b62-4f69-b5b4-3767fde18c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81105b-f5b0-4295-a62c-c5449e6fa1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4ec8bd-7b62-4f69-b5b4-3767fde18c5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CD021-D3F0-46C8-BC85-B9E84978E00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B39F3A-A466-4D98-8F7D-48E6D6B01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81105b-f5b0-4295-a62c-c5449e6fa155"/>
    <ds:schemaRef ds:uri="284ec8bd-7b62-4f69-b5b4-3767fde18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E3F920-AE79-40F0-ABC1-3E62C63D47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STANDARD CHARGES</vt:lpstr>
      <vt:lpstr>SHOPPABLE SERVICES</vt:lpstr>
      <vt:lpstr>LOGOS</vt:lpstr>
      <vt:lpstr>MS MEDICAID APR DRGS</vt:lpstr>
      <vt:lpstr>INPATIENT RATE TABLE</vt:lpstr>
      <vt:lpstr>INSURANCE PLAN LIST</vt:lpstr>
      <vt:lpstr>TRICARE</vt:lpstr>
      <vt:lpstr>IP-MEDICARE BASE RATES</vt:lpstr>
      <vt:lpstr>OUTPATIENT RATE TABLE</vt:lpstr>
      <vt:lpstr>PRIVATE PAY TABLE</vt:lpstr>
      <vt:lpstr>MEDICARE IOP RATES</vt:lpstr>
      <vt:lpstr>LOCATION LOOKUP TABLE</vt:lpstr>
      <vt:lpstr>'STANDARD CHARGES'!Criteria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Bradley Richards</dc:creator>
  <cp:keywords/>
  <dc:description/>
  <cp:lastModifiedBy>Bradley Richards</cp:lastModifiedBy>
  <cp:revision/>
  <cp:lastPrinted>2023-08-17T14:09:44Z</cp:lastPrinted>
  <dcterms:created xsi:type="dcterms:W3CDTF">2020-11-09T14:19:10Z</dcterms:created>
  <dcterms:modified xsi:type="dcterms:W3CDTF">2026-05-28T13:56:25Z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0x010100DA74FE70A883914C8A59DD9994CDFF78</vt:lpwstr>
  </property>
</Properties>
</file>